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H5" i="68" s="1"/>
  <c r="K31" i="68" s="1"/>
  <c r="L6" i="2"/>
  <c r="A5" i="49"/>
  <c r="J17" i="2"/>
  <c r="I17" i="2"/>
  <c r="F27" i="50"/>
  <c r="BE16" i="46" s="1"/>
  <c r="Y8" i="46"/>
  <c r="AH16" i="46" s="1"/>
  <c r="Y10" i="46"/>
  <c r="F36" i="50"/>
  <c r="BE16" i="58" s="1"/>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s="1"/>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s="1"/>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AG16" i="58" s="1"/>
  <c r="Y6" i="58"/>
  <c r="AT16" i="58" s="1"/>
  <c r="Y9" i="46"/>
  <c r="AW16" i="46" s="1"/>
  <c r="Y7" i="46"/>
  <c r="AG16" i="46" s="1"/>
  <c r="Y6" i="46"/>
  <c r="R16" i="46" s="1"/>
  <c r="AA10" i="59"/>
  <c r="AA9" i="59"/>
  <c r="AA8" i="59"/>
  <c r="AA7" i="59"/>
  <c r="AA6" i="59"/>
  <c r="AA10" i="57"/>
  <c r="AA9" i="57"/>
  <c r="AA8" i="57"/>
  <c r="AA7" i="57"/>
  <c r="AA6" i="57"/>
  <c r="AA10" i="58"/>
  <c r="AA9" i="58"/>
  <c r="AA8" i="58"/>
  <c r="AA7" i="58"/>
  <c r="AA6" i="58"/>
  <c r="AA10" i="46"/>
  <c r="AA9" i="46"/>
  <c r="AA8" i="46"/>
  <c r="Z8" i="46" s="1"/>
  <c r="AA7" i="46"/>
  <c r="Z7" i="46" s="1"/>
  <c r="AA6" i="46"/>
  <c r="Z6" i="46" s="1"/>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8" i="58"/>
  <c r="Z7" i="58"/>
  <c r="Z6" i="58"/>
  <c r="Z10" i="46"/>
  <c r="Z9" i="46"/>
  <c r="H16" i="59"/>
  <c r="AN17" i="59" s="1"/>
  <c r="H16" i="57"/>
  <c r="AW17" i="57" s="1"/>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B4" i="88"/>
  <c r="B5" i="88"/>
  <c r="B6" i="88"/>
  <c r="B7" i="88"/>
  <c r="B8" i="88"/>
  <c r="B9" i="88"/>
  <c r="B10" i="88"/>
  <c r="B11" i="88"/>
  <c r="B12" i="88"/>
  <c r="B13"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J182" i="66"/>
  <c r="J181" i="66"/>
  <c r="I4" i="82"/>
  <c r="H20" i="82" s="1"/>
  <c r="D3" i="82"/>
  <c r="J181" i="64"/>
  <c r="I13" i="65"/>
  <c r="I12" i="65"/>
  <c r="D3" i="81"/>
  <c r="H20" i="81"/>
  <c r="D3" i="79"/>
  <c r="H20" i="79"/>
  <c r="H20" i="78"/>
  <c r="D3" i="78"/>
  <c r="M4" i="72"/>
  <c r="P180" i="72" s="1"/>
  <c r="AZ4" i="59"/>
  <c r="Q4" i="59"/>
  <c r="AZ4" i="57"/>
  <c r="Q4" i="57"/>
  <c r="AZ4" i="58"/>
  <c r="Q4" i="58"/>
  <c r="AZ4" i="46"/>
  <c r="Q4" i="46"/>
  <c r="K5" i="61"/>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Z177" i="63"/>
  <c r="Z176" i="63"/>
  <c r="Z175" i="63"/>
  <c r="Z174" i="63"/>
  <c r="Z173" i="63"/>
  <c r="Z172" i="63"/>
  <c r="Z171" i="63"/>
  <c r="Z170" i="63"/>
  <c r="Z169" i="63"/>
  <c r="Z168" i="63"/>
  <c r="G3" i="50"/>
  <c r="C1" i="70"/>
  <c r="Z16" i="58"/>
  <c r="AP16" i="58"/>
  <c r="AU16" i="58"/>
  <c r="S16" i="59"/>
  <c r="Y16" i="59"/>
  <c r="AH16" i="59"/>
  <c r="AO16" i="59"/>
  <c r="AU16" i="59"/>
  <c r="AW16" i="59"/>
  <c r="AA173" i="62"/>
  <c r="AA172" i="62"/>
  <c r="AA171" i="62"/>
  <c r="AA170" i="62"/>
  <c r="AA169" i="62"/>
  <c r="AA168" i="62"/>
  <c r="AA167" i="62"/>
  <c r="AA166" i="62"/>
  <c r="AA165" i="62"/>
  <c r="AA164" i="62"/>
  <c r="M16" i="68"/>
  <c r="K16" i="68"/>
  <c r="E16" i="68"/>
  <c r="C16" i="68"/>
  <c r="A16" i="68"/>
  <c r="F32" i="68"/>
  <c r="H3" i="68"/>
  <c r="G31" i="68"/>
  <c r="G32" i="68"/>
  <c r="K3"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F16" i="46"/>
  <c r="BA143" i="46"/>
  <c r="BC146" i="46"/>
  <c r="BC155" i="46"/>
  <c r="BA155" i="46"/>
  <c r="BA161" i="46"/>
  <c r="BA162" i="46"/>
  <c r="Y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H16" i="57"/>
  <c r="AA16" i="57"/>
  <c r="BC143" i="58"/>
  <c r="BA143" i="58"/>
  <c r="BA149" i="58"/>
  <c r="BC151" i="58"/>
  <c r="BA151" i="58"/>
  <c r="BA153" i="58"/>
  <c r="BD157" i="58"/>
  <c r="AZ157" i="58"/>
  <c r="BD161" i="58"/>
  <c r="BB161" i="58"/>
  <c r="AZ161" i="58"/>
  <c r="BC153" i="58"/>
  <c r="BC157" i="58"/>
  <c r="BA157" i="58"/>
  <c r="BC147" i="58"/>
  <c r="AI16" i="57"/>
  <c r="AZ143" i="58"/>
  <c r="BD155" i="58"/>
  <c r="AZ155" i="58"/>
  <c r="BB157" i="58"/>
  <c r="BB143" i="58"/>
  <c r="BC146" i="58"/>
  <c r="BC154" i="58"/>
  <c r="BC155" i="58"/>
  <c r="BA155" i="58"/>
  <c r="BC161" i="58"/>
  <c r="BA145" i="46"/>
  <c r="H157" i="46"/>
  <c r="H161" i="46"/>
  <c r="BS125" i="58"/>
  <c r="AN16" i="57"/>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19" i="88"/>
  <c r="A43" i="88"/>
  <c r="A59" i="88"/>
  <c r="A75" i="88"/>
  <c r="A91" i="88"/>
  <c r="A107" i="88"/>
  <c r="A123" i="88"/>
  <c r="A139" i="88"/>
  <c r="A155" i="88"/>
  <c r="A40" i="88"/>
  <c r="A104" i="88"/>
  <c r="A22" i="88"/>
  <c r="A98" i="88"/>
  <c r="A36" i="88"/>
  <c r="A154" i="88"/>
  <c r="AD25" i="72"/>
  <c r="AD90" i="72"/>
  <c r="AD108" i="72"/>
  <c r="AD114" i="72"/>
  <c r="AE130" i="72"/>
  <c r="H35" i="68"/>
  <c r="BB148" i="46"/>
  <c r="BS61" i="58"/>
  <c r="BS57" i="58"/>
  <c r="BS53" i="58"/>
  <c r="BS99" i="58"/>
  <c r="D56" i="63"/>
  <c r="O129" i="64"/>
  <c r="A58"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E82" i="72"/>
  <c r="AE126" i="72"/>
  <c r="AD126" i="72"/>
  <c r="BE157" i="58"/>
  <c r="BG157" i="58" s="1"/>
  <c r="H157" i="58"/>
  <c r="BA161" i="58"/>
  <c r="H161" i="58"/>
  <c r="AD37" i="72"/>
  <c r="AE99" i="72"/>
  <c r="AE111" i="72"/>
  <c r="AE124" i="72"/>
  <c r="AA17" i="46"/>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5" i="56"/>
  <c r="BA145" i="58"/>
  <c r="BE145" i="58"/>
  <c r="BG145" i="58" s="1"/>
  <c r="BS145" i="58"/>
  <c r="BC145" i="58"/>
  <c r="BD145" i="58"/>
  <c r="BB145" i="58"/>
  <c r="AZ145" i="58"/>
  <c r="AM16" i="58"/>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BA173" i="58"/>
  <c r="AN17" i="46" l="1"/>
  <c r="U17" i="59"/>
  <c r="AJ17" i="59"/>
  <c r="AP16" i="59"/>
  <c r="U16" i="59"/>
  <c r="H66" i="50"/>
  <c r="AA9" i="67" s="1"/>
  <c r="AA16" i="59"/>
  <c r="AF16" i="59"/>
  <c r="AJ73" i="72"/>
  <c r="AP17" i="57"/>
  <c r="Z17" i="57"/>
  <c r="AQ16" i="57"/>
  <c r="H57" i="50"/>
  <c r="Z16" i="57"/>
  <c r="H36" i="50"/>
  <c r="Q6" i="58" s="1"/>
  <c r="S16" i="58"/>
  <c r="AN16" i="58"/>
  <c r="Y16" i="58"/>
  <c r="AF16" i="58"/>
  <c r="AI17" i="46"/>
  <c r="S130" i="72"/>
  <c r="S44" i="72"/>
  <c r="AJ17" i="46"/>
  <c r="T17" i="46"/>
  <c r="Z17" i="46"/>
  <c r="AQ17" i="46"/>
  <c r="AX17" i="46"/>
  <c r="AH17" i="46"/>
  <c r="AW17" i="46"/>
  <c r="BQ60" i="46"/>
  <c r="AM16" i="46"/>
  <c r="AT16" i="46"/>
  <c r="H27" i="50"/>
  <c r="Q6" i="46" s="1"/>
  <c r="A106" i="88"/>
  <c r="A142" i="88"/>
  <c r="A5" i="88"/>
  <c r="A13" i="88"/>
  <c r="A21" i="88"/>
  <c r="A29" i="88"/>
  <c r="A37" i="88"/>
  <c r="A45" i="88"/>
  <c r="A53" i="88"/>
  <c r="A61" i="88"/>
  <c r="A69" i="88"/>
  <c r="A77" i="88"/>
  <c r="A85" i="88"/>
  <c r="A93" i="88"/>
  <c r="A101" i="88"/>
  <c r="A109" i="88"/>
  <c r="A117" i="88"/>
  <c r="A125" i="88"/>
  <c r="A133" i="88"/>
  <c r="A141" i="88"/>
  <c r="A149" i="88"/>
  <c r="A157" i="88"/>
  <c r="A16" i="88"/>
  <c r="A48" i="88"/>
  <c r="A80" i="88"/>
  <c r="A112" i="88"/>
  <c r="A144" i="88"/>
  <c r="A28" i="88"/>
  <c r="A66" i="88"/>
  <c r="A118" i="88"/>
  <c r="A156" i="88"/>
  <c r="A42" i="88"/>
  <c r="A110" i="88"/>
  <c r="A78" i="88"/>
  <c r="A12" i="88"/>
  <c r="A14" i="88"/>
  <c r="A100" i="88"/>
  <c r="A7" i="88"/>
  <c r="A15" i="88"/>
  <c r="A23" i="88"/>
  <c r="A31" i="88"/>
  <c r="A39" i="88"/>
  <c r="A47" i="88"/>
  <c r="A55" i="88"/>
  <c r="A63" i="88"/>
  <c r="A71" i="88"/>
  <c r="A79" i="88"/>
  <c r="A87" i="88"/>
  <c r="A95" i="88"/>
  <c r="A103" i="88"/>
  <c r="A111" i="88"/>
  <c r="A119" i="88"/>
  <c r="A127" i="88"/>
  <c r="A135" i="88"/>
  <c r="A143" i="88"/>
  <c r="A151" i="88"/>
  <c r="A159" i="88"/>
  <c r="A24" i="88"/>
  <c r="A56" i="88"/>
  <c r="A88" i="88"/>
  <c r="A120" i="88"/>
  <c r="A152" i="88"/>
  <c r="A34" i="88"/>
  <c r="A86" i="88"/>
  <c r="A124" i="88"/>
  <c r="A2" i="88"/>
  <c r="A70" i="88"/>
  <c r="A116" i="88"/>
  <c r="A138" i="88"/>
  <c r="A68" i="88"/>
  <c r="A6" i="88"/>
  <c r="A4" i="88"/>
  <c r="A90" i="88"/>
  <c r="A9" i="88"/>
  <c r="A17" i="88"/>
  <c r="A25" i="88"/>
  <c r="A33" i="88"/>
  <c r="A114" i="88"/>
  <c r="A126" i="88"/>
  <c r="A26" i="88"/>
  <c r="A92" i="88"/>
  <c r="A160" i="88"/>
  <c r="A96" i="88"/>
  <c r="A32" i="88"/>
  <c r="A153" i="88"/>
  <c r="A137" i="88"/>
  <c r="A121" i="88"/>
  <c r="A105" i="88"/>
  <c r="A89" i="88"/>
  <c r="A73" i="88"/>
  <c r="A57" i="88"/>
  <c r="A41" i="88"/>
  <c r="A11" i="88"/>
  <c r="A132" i="88"/>
  <c r="A82" i="88"/>
  <c r="A150" i="88"/>
  <c r="A60" i="88"/>
  <c r="A136" i="88"/>
  <c r="A72" i="88"/>
  <c r="A8" i="88"/>
  <c r="A147" i="88"/>
  <c r="A131" i="88"/>
  <c r="A115" i="88"/>
  <c r="A99" i="88"/>
  <c r="A83" i="88"/>
  <c r="A67" i="88"/>
  <c r="A51" i="88"/>
  <c r="A35" i="88"/>
  <c r="A3" i="88"/>
  <c r="A18" i="88"/>
  <c r="A76" i="88"/>
  <c r="A130" i="88"/>
  <c r="A54" i="88"/>
  <c r="A128" i="88"/>
  <c r="A64" i="88"/>
  <c r="A161" i="88"/>
  <c r="A145" i="88"/>
  <c r="A129" i="88"/>
  <c r="A113" i="88"/>
  <c r="A97" i="88"/>
  <c r="A81" i="88"/>
  <c r="A65" i="88"/>
  <c r="A49" i="88"/>
  <c r="A27" i="88"/>
  <c r="K5" i="67"/>
  <c r="G5" i="50"/>
  <c r="L4" i="57"/>
  <c r="Q178" i="57" s="1"/>
  <c r="AZ178" i="57" s="1"/>
  <c r="G20" i="82"/>
  <c r="C3" i="70"/>
  <c r="J5" i="60"/>
  <c r="L4" i="46"/>
  <c r="Q178" i="46" s="1"/>
  <c r="AZ178" i="46" s="1"/>
  <c r="L4" i="59"/>
  <c r="Q178" i="59" s="1"/>
  <c r="AZ178" i="59" s="1"/>
  <c r="AD133" i="72"/>
  <c r="AJ133" i="72"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Q6" i="59"/>
  <c r="N9" i="67"/>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J41" i="72"/>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A85" i="58"/>
  <c r="A170" i="57"/>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BZ15" i="46" l="1"/>
  <c r="BM148" i="58"/>
  <c r="P148" i="60" s="1"/>
  <c r="AA9" i="63"/>
  <c r="AG152" i="72"/>
  <c r="V152" i="60" s="1"/>
  <c r="AG147" i="72"/>
  <c r="V147" i="60" s="1"/>
  <c r="AI91" i="72"/>
  <c r="AG121" i="72"/>
  <c r="V121" i="60" s="1"/>
  <c r="AJ61" i="72"/>
  <c r="AI121" i="72"/>
  <c r="AI164" i="72"/>
  <c r="AI107" i="72"/>
  <c r="AI172" i="72"/>
  <c r="AI87" i="72"/>
  <c r="AI49" i="72"/>
  <c r="AJ115" i="72"/>
  <c r="AI171" i="72"/>
  <c r="BH150" i="58"/>
  <c r="AJ164" i="72"/>
  <c r="AG71" i="72"/>
  <c r="V71" i="60" s="1"/>
  <c r="AI32" i="72"/>
  <c r="AJ172" i="72"/>
  <c r="AJ152" i="72"/>
  <c r="AG45" i="72"/>
  <c r="V45" i="60" s="1"/>
  <c r="BH154" i="58"/>
  <c r="BI154" i="58" s="1"/>
  <c r="AJ58" i="72"/>
  <c r="AG133" i="72"/>
  <c r="V133" i="60" s="1"/>
  <c r="AJ85" i="72"/>
  <c r="AG89" i="72"/>
  <c r="V89" i="60" s="1"/>
  <c r="BH18" i="46"/>
  <c r="BI18" i="46" s="1"/>
  <c r="N9" i="63"/>
  <c r="AI88" i="72"/>
  <c r="J146" i="88"/>
  <c r="BG143" i="46"/>
  <c r="BI143" i="46" s="1"/>
  <c r="AJ112" i="72"/>
  <c r="AJ54" i="72"/>
  <c r="BG162" i="46"/>
  <c r="AG177" i="72"/>
  <c r="V177" i="60" s="1"/>
  <c r="BM162" i="46"/>
  <c r="K146" i="88" s="1"/>
  <c r="BH165" i="46"/>
  <c r="BI165" i="46" s="1"/>
  <c r="AJ113" i="72"/>
  <c r="BJ165" i="46"/>
  <c r="BL165" i="46" s="1"/>
  <c r="AI55" i="72"/>
  <c r="AG84" i="72"/>
  <c r="V84" i="60" s="1"/>
  <c r="AJ96" i="72"/>
  <c r="AI40" i="72"/>
  <c r="BH162" i="46"/>
  <c r="AI133" i="72"/>
  <c r="AG119" i="72"/>
  <c r="V119" i="60" s="1"/>
  <c r="AI157" i="72"/>
  <c r="AJ145" i="72"/>
  <c r="AJ31" i="72"/>
  <c r="AI46" i="72"/>
  <c r="AG137" i="72"/>
  <c r="V137" i="60" s="1"/>
  <c r="BG157" i="46"/>
  <c r="BI157" i="46" s="1"/>
  <c r="AG46" i="72"/>
  <c r="V46" i="60" s="1"/>
  <c r="AI145" i="72"/>
  <c r="AJ137" i="72"/>
  <c r="AI38" i="72"/>
  <c r="O164" i="60"/>
  <c r="BG155" i="46"/>
  <c r="AJ120" i="72"/>
  <c r="AG120" i="72"/>
  <c r="V120" i="60" s="1"/>
  <c r="BG151" i="46"/>
  <c r="BI151" i="46" s="1"/>
  <c r="AJ48" i="72"/>
  <c r="A106" i="63"/>
  <c r="A93" i="46"/>
  <c r="A20" i="63"/>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J135" i="88"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BI150" i="58" s="1"/>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M151" i="60"/>
  <c r="BL161" i="58"/>
  <c r="BM161" i="58"/>
  <c r="M132" i="88"/>
  <c r="BJ155" i="58"/>
  <c r="BH155" i="58"/>
  <c r="BG155" i="58"/>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BL154" i="58" l="1"/>
  <c r="N154" i="60" s="1"/>
  <c r="BI148" i="58"/>
  <c r="L136" i="88"/>
  <c r="BL162" i="58"/>
  <c r="L146" i="88" s="1"/>
  <c r="BM165" i="46"/>
  <c r="K149" i="88" s="1"/>
  <c r="BI162" i="46"/>
  <c r="BM151" i="46"/>
  <c r="O151" i="60" s="1"/>
  <c r="O162" i="60"/>
  <c r="R162" i="60" s="1"/>
  <c r="M18" i="60"/>
  <c r="BL157" i="46"/>
  <c r="M157" i="60" s="1"/>
  <c r="BI161" i="46"/>
  <c r="BI155" i="46"/>
  <c r="BM143" i="46"/>
  <c r="O143" i="60" s="1"/>
  <c r="K6" i="61"/>
  <c r="O157" i="60"/>
  <c r="BL19" i="58"/>
  <c r="BM19" i="58"/>
  <c r="BM19" i="46"/>
  <c r="BL19" i="46"/>
  <c r="BJ177" i="58"/>
  <c r="BL177" i="58" s="1"/>
  <c r="BM18" i="46"/>
  <c r="K2" i="88" s="1"/>
  <c r="BI148" i="46"/>
  <c r="BL158" i="46"/>
  <c r="J142" i="88" s="1"/>
  <c r="N160" i="60"/>
  <c r="BM160" i="58"/>
  <c r="P160" i="60" s="1"/>
  <c r="L147" i="88"/>
  <c r="BL142" i="46"/>
  <c r="M142" i="60"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O135" i="60"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J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L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S13" i="46"/>
  <c r="BS14" i="46"/>
  <c r="BL133" i="46"/>
  <c r="M133" i="60" s="1"/>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G13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L145" i="88"/>
  <c r="N161" i="60"/>
  <c r="BM152" i="46"/>
  <c r="BL152" i="46"/>
  <c r="M143" i="60"/>
  <c r="J127" i="88"/>
  <c r="P147" i="60"/>
  <c r="M131"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H174" i="46"/>
  <c r="BJ174" i="46"/>
  <c r="BG174" i="46"/>
  <c r="BG61" i="46"/>
  <c r="BJ61" i="46"/>
  <c r="BH61" i="46"/>
  <c r="BM166" i="46"/>
  <c r="BL166" i="46"/>
  <c r="BM167" i="46"/>
  <c r="BL167" i="46"/>
  <c r="BH120" i="46" l="1"/>
  <c r="BJ27" i="58"/>
  <c r="BL27" i="58" s="1"/>
  <c r="L11" i="88" s="1"/>
  <c r="L138" i="88"/>
  <c r="BJ83" i="58"/>
  <c r="BL83" i="58" s="1"/>
  <c r="BH130" i="46"/>
  <c r="BM60" i="58"/>
  <c r="P60" i="60" s="1"/>
  <c r="BL65" i="58"/>
  <c r="L49" i="88" s="1"/>
  <c r="BM177" i="58"/>
  <c r="M161" i="88" s="1"/>
  <c r="N162" i="60"/>
  <c r="BG97" i="58"/>
  <c r="BI97" i="58" s="1"/>
  <c r="BI136" i="58"/>
  <c r="BH60" i="58"/>
  <c r="BG43" i="58"/>
  <c r="BI43" i="58" s="1"/>
  <c r="BH48" i="58"/>
  <c r="BI48" i="58" s="1"/>
  <c r="BG117" i="58"/>
  <c r="BH139" i="58"/>
  <c r="N139" i="60"/>
  <c r="BM139" i="58"/>
  <c r="M123" i="88" s="1"/>
  <c r="O165" i="60"/>
  <c r="BH115" i="46"/>
  <c r="BI115" i="46" s="1"/>
  <c r="BG113" i="46"/>
  <c r="BI113" i="46" s="1"/>
  <c r="K127" i="88"/>
  <c r="BG99" i="46"/>
  <c r="BM105" i="46"/>
  <c r="K89" i="88" s="1"/>
  <c r="BL121" i="46"/>
  <c r="J105" i="88" s="1"/>
  <c r="BH112" i="46"/>
  <c r="BJ122" i="46"/>
  <c r="BL122" i="46" s="1"/>
  <c r="BH88" i="46"/>
  <c r="BI88" i="46" s="1"/>
  <c r="K135" i="88"/>
  <c r="BJ101" i="46"/>
  <c r="BL101" i="46" s="1"/>
  <c r="BH103" i="46"/>
  <c r="BI103" i="46" s="1"/>
  <c r="N146" i="88"/>
  <c r="T162" i="60"/>
  <c r="C163" i="66" s="1"/>
  <c r="O163" i="66" s="1"/>
  <c r="U162" i="60"/>
  <c r="D162" i="59" s="1"/>
  <c r="BG111" i="46"/>
  <c r="BJ110" i="46"/>
  <c r="BM110" i="46" s="1"/>
  <c r="BJ22" i="46"/>
  <c r="BL22" i="46" s="1"/>
  <c r="BJ74" i="46"/>
  <c r="BL74" i="46" s="1"/>
  <c r="BH40" i="46"/>
  <c r="BI40" i="46" s="1"/>
  <c r="BH118" i="46"/>
  <c r="J141" i="88"/>
  <c r="R157" i="60"/>
  <c r="U157" i="60" s="1"/>
  <c r="D157" i="61" s="1"/>
  <c r="BH46" i="46"/>
  <c r="BI46" i="46" s="1"/>
  <c r="BG22" i="46"/>
  <c r="BI22" i="46" s="1"/>
  <c r="BH38" i="46"/>
  <c r="BI38" i="46" s="1"/>
  <c r="BH85" i="46"/>
  <c r="BI85" i="46" s="1"/>
  <c r="BH111" i="46"/>
  <c r="BI111" i="46" s="1"/>
  <c r="BG112" i="46"/>
  <c r="BG32" i="46"/>
  <c r="M158" i="60"/>
  <c r="BG110" i="46"/>
  <c r="BI110" i="46" s="1"/>
  <c r="BH99" i="46"/>
  <c r="BJ25" i="46"/>
  <c r="BM25" i="46" s="1"/>
  <c r="BG118" i="46"/>
  <c r="BG121" i="46"/>
  <c r="BH139" i="46"/>
  <c r="BG139" i="46"/>
  <c r="BH58" i="46"/>
  <c r="BI58" i="46" s="1"/>
  <c r="BG128" i="46"/>
  <c r="BI128" i="46" s="1"/>
  <c r="BG93" i="46"/>
  <c r="BH23" i="46"/>
  <c r="BI23" i="46" s="1"/>
  <c r="BG36" i="46"/>
  <c r="K119" i="88"/>
  <c r="BH30" i="46"/>
  <c r="BI30" i="46" s="1"/>
  <c r="BJ53" i="46"/>
  <c r="BL53" i="46" s="1"/>
  <c r="BJ128" i="46"/>
  <c r="BL128" i="46" s="1"/>
  <c r="BG77" i="46"/>
  <c r="BH91" i="46"/>
  <c r="BI91" i="46" s="1"/>
  <c r="BH29" i="46"/>
  <c r="BM139" i="46"/>
  <c r="K123" i="88" s="1"/>
  <c r="BJ84" i="46"/>
  <c r="BM84" i="46" s="1"/>
  <c r="BH77" i="46"/>
  <c r="BJ46" i="46"/>
  <c r="BL46" i="46" s="1"/>
  <c r="BH39" i="46"/>
  <c r="BI39" i="46" s="1"/>
  <c r="J126" i="88"/>
  <c r="K167" i="62"/>
  <c r="E173" i="65"/>
  <c r="BM25" i="58"/>
  <c r="M9" i="88" s="1"/>
  <c r="BH105" i="58"/>
  <c r="BH55" i="58"/>
  <c r="BG38" i="58"/>
  <c r="BI38" i="58" s="1"/>
  <c r="L158" i="62"/>
  <c r="M136" i="88"/>
  <c r="BL106" i="58"/>
  <c r="N106" i="60" s="1"/>
  <c r="BG116" i="58"/>
  <c r="BI116" i="58" s="1"/>
  <c r="BG139" i="58"/>
  <c r="BH98" i="46"/>
  <c r="BI98" i="46" s="1"/>
  <c r="BJ83" i="46"/>
  <c r="BL83" i="46" s="1"/>
  <c r="BJ103" i="46"/>
  <c r="BM103" i="46" s="1"/>
  <c r="BJ28" i="46"/>
  <c r="BM28" i="46" s="1"/>
  <c r="BG84" i="46"/>
  <c r="BI84" i="46" s="1"/>
  <c r="BH53" i="46"/>
  <c r="BI53" i="46" s="1"/>
  <c r="BG97" i="46"/>
  <c r="BI97" i="46" s="1"/>
  <c r="BJ100" i="46"/>
  <c r="BM100" i="46" s="1"/>
  <c r="BH37" i="46"/>
  <c r="BG28" i="46"/>
  <c r="BI28" i="46" s="1"/>
  <c r="BJ56" i="46"/>
  <c r="BM56" i="46" s="1"/>
  <c r="BJ55" i="46"/>
  <c r="BL55" i="46" s="1"/>
  <c r="BJ35" i="46"/>
  <c r="BL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N80" i="60" s="1"/>
  <c r="BH27" i="58"/>
  <c r="BI27" i="58" s="1"/>
  <c r="BJ58" i="46"/>
  <c r="BL58" i="46" s="1"/>
  <c r="BH71" i="46"/>
  <c r="BG168" i="46"/>
  <c r="BH55" i="46"/>
  <c r="BI55" i="46" s="1"/>
  <c r="BJ90" i="46"/>
  <c r="BL90" i="46" s="1"/>
  <c r="BJ96" i="46"/>
  <c r="BL96" i="46" s="1"/>
  <c r="BJ49" i="46"/>
  <c r="BM49" i="46" s="1"/>
  <c r="BG37" i="46"/>
  <c r="BH93" i="46"/>
  <c r="BJ23" i="46"/>
  <c r="BL23" i="46" s="1"/>
  <c r="BH36" i="46"/>
  <c r="BH32" i="46"/>
  <c r="C162" i="73"/>
  <c r="BJ30" i="46"/>
  <c r="BM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I125" i="46" s="1"/>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G80" i="58"/>
  <c r="L2" i="88"/>
  <c r="N18" i="60"/>
  <c r="M2" i="88"/>
  <c r="P18" i="60"/>
  <c r="E159" i="88"/>
  <c r="BJ96" i="58"/>
  <c r="BJ48" i="58"/>
  <c r="BL48" i="58" s="1"/>
  <c r="L32" i="88" s="1"/>
  <c r="C162" i="61"/>
  <c r="BJ44" i="58"/>
  <c r="BM44" i="58" s="1"/>
  <c r="BH25" i="58"/>
  <c r="BJ108" i="58"/>
  <c r="BL108" i="58" s="1"/>
  <c r="BJ20" i="58"/>
  <c r="BM20" i="58" s="1"/>
  <c r="BG44" i="58"/>
  <c r="BI44" i="58" s="1"/>
  <c r="BJ38" i="58"/>
  <c r="BL38" i="58" s="1"/>
  <c r="N38" i="60" s="1"/>
  <c r="BG25" i="58"/>
  <c r="BJ123" i="58"/>
  <c r="BM123" i="58" s="1"/>
  <c r="P123" i="60" s="1"/>
  <c r="BH40" i="58"/>
  <c r="BJ40" i="58" s="1"/>
  <c r="N142" i="60"/>
  <c r="L126" i="88"/>
  <c r="O14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H85" i="58"/>
  <c r="BI85" i="58" s="1"/>
  <c r="BG48" i="46"/>
  <c r="BJ114" i="46"/>
  <c r="BM114" i="46" s="1"/>
  <c r="BL171" i="58"/>
  <c r="L155" i="88" s="1"/>
  <c r="BJ174" i="58"/>
  <c r="BL174" i="58" s="1"/>
  <c r="BJ54" i="58"/>
  <c r="BM54" i="58" s="1"/>
  <c r="BJ51" i="58"/>
  <c r="BM51" i="58" s="1"/>
  <c r="BG96" i="58"/>
  <c r="BI96" i="58" s="1"/>
  <c r="BG110" i="58"/>
  <c r="BG60" i="58"/>
  <c r="BG134" i="58"/>
  <c r="BI134" i="58" s="1"/>
  <c r="J132" i="88"/>
  <c r="M148" i="60"/>
  <c r="K43" i="88"/>
  <c r="O59" i="60"/>
  <c r="BG109" i="46"/>
  <c r="BI109" i="46" s="1"/>
  <c r="BJ98" i="46"/>
  <c r="BL98" i="46" s="1"/>
  <c r="BJ38" i="46"/>
  <c r="BM38" i="46" s="1"/>
  <c r="BJ33" i="46"/>
  <c r="BL33" i="46" s="1"/>
  <c r="BH67" i="46"/>
  <c r="BJ68" i="46"/>
  <c r="BM68" i="46" s="1"/>
  <c r="BG60" i="46"/>
  <c r="BM119" i="58"/>
  <c r="P119" i="60" s="1"/>
  <c r="BG70" i="46"/>
  <c r="BG64" i="46"/>
  <c r="BG20" i="58"/>
  <c r="BI20" i="58" s="1"/>
  <c r="BH57" i="46"/>
  <c r="BH77" i="58"/>
  <c r="BH119" i="58"/>
  <c r="BH123" i="46"/>
  <c r="BI123" i="46" s="1"/>
  <c r="BH68" i="46"/>
  <c r="BI68" i="46" s="1"/>
  <c r="BH60" i="46"/>
  <c r="R143" i="60"/>
  <c r="T143" i="60" s="1"/>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G42" i="46"/>
  <c r="BI42" i="46" s="1"/>
  <c r="BI171" i="46"/>
  <c r="BG41" i="58"/>
  <c r="BJ41" i="58" s="1"/>
  <c r="BM41" i="58" s="1"/>
  <c r="BL59" i="46"/>
  <c r="BI49" i="58"/>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BL176" i="46"/>
  <c r="BM176" i="46"/>
  <c r="M133" i="88"/>
  <c r="P149" i="60"/>
  <c r="R149" i="60" s="1"/>
  <c r="M104" i="88"/>
  <c r="P120" i="60"/>
  <c r="BM55" i="58"/>
  <c r="BL55" i="58"/>
  <c r="BI91" i="58"/>
  <c r="O146" i="60"/>
  <c r="K130" i="88"/>
  <c r="M144" i="60"/>
  <c r="J128" i="88"/>
  <c r="M124" i="88"/>
  <c r="P140" i="60"/>
  <c r="BM126" i="58"/>
  <c r="BL126" i="58"/>
  <c r="BL56" i="58"/>
  <c r="BM56" i="58"/>
  <c r="BL118" i="46"/>
  <c r="BM118" i="46"/>
  <c r="L101" i="88"/>
  <c r="N117" i="60"/>
  <c r="BJ43" i="58"/>
  <c r="M128" i="88"/>
  <c r="P144" i="60"/>
  <c r="K128" i="88"/>
  <c r="O144" i="60"/>
  <c r="L124" i="88"/>
  <c r="N140" i="60"/>
  <c r="BM79" i="46"/>
  <c r="BL79" i="46"/>
  <c r="BM65" i="46"/>
  <c r="BL65" i="46"/>
  <c r="BL57" i="46"/>
  <c r="BM57" i="46"/>
  <c r="BL70" i="46"/>
  <c r="BM70" i="46"/>
  <c r="BM62" i="46"/>
  <c r="BL62" i="46"/>
  <c r="P166" i="60"/>
  <c r="M150" i="88"/>
  <c r="BM77" i="58"/>
  <c r="BL77" i="58"/>
  <c r="L150" i="88"/>
  <c r="N166" i="60"/>
  <c r="M83" i="88"/>
  <c r="P99" i="60"/>
  <c r="BI47" i="46"/>
  <c r="BI169" i="46"/>
  <c r="BI131" i="46"/>
  <c r="M156" i="88"/>
  <c r="P172" i="60"/>
  <c r="BL91" i="58"/>
  <c r="BM91" i="58"/>
  <c r="BM58" i="58"/>
  <c r="BL58" i="58"/>
  <c r="L128" i="88"/>
  <c r="N144" i="60"/>
  <c r="BM129" i="46"/>
  <c r="BL129" i="46"/>
  <c r="M105" i="60"/>
  <c r="J89" i="88"/>
  <c r="BI176" i="46"/>
  <c r="L133" i="88"/>
  <c r="N149" i="60"/>
  <c r="K105" i="88"/>
  <c r="O121" i="60"/>
  <c r="BM171" i="46"/>
  <c r="BL171" i="46"/>
  <c r="L33" i="88"/>
  <c r="N49" i="60"/>
  <c r="L103" i="88"/>
  <c r="N119" i="60"/>
  <c r="L6" i="88"/>
  <c r="N22" i="60"/>
  <c r="J136" i="88"/>
  <c r="M152" i="60"/>
  <c r="M49" i="88"/>
  <c r="P65" i="60"/>
  <c r="N71" i="60"/>
  <c r="L55" i="88"/>
  <c r="L161" i="88"/>
  <c r="N177" i="60"/>
  <c r="M94" i="88"/>
  <c r="P110" i="60"/>
  <c r="N113" i="60"/>
  <c r="L97" i="88"/>
  <c r="P82" i="60"/>
  <c r="M66" i="88"/>
  <c r="P155" i="60"/>
  <c r="R155" i="60" s="1"/>
  <c r="M139" i="88"/>
  <c r="L34" i="88"/>
  <c r="N50" i="60"/>
  <c r="M86" i="88"/>
  <c r="P102" i="60"/>
  <c r="M64" i="88"/>
  <c r="P80" i="60"/>
  <c r="K136" i="88"/>
  <c r="O152" i="60"/>
  <c r="L31" i="88"/>
  <c r="N47" i="60"/>
  <c r="M90" i="88"/>
  <c r="P106" i="60"/>
  <c r="M155" i="88"/>
  <c r="P171" i="60"/>
  <c r="N25" i="60"/>
  <c r="L9" i="88"/>
  <c r="N155" i="60"/>
  <c r="L139" i="88"/>
  <c r="N60" i="60"/>
  <c r="L44" i="88"/>
  <c r="M34" i="88"/>
  <c r="P50" i="60"/>
  <c r="P105" i="60"/>
  <c r="M89" i="88"/>
  <c r="M153" i="88"/>
  <c r="P169" i="60"/>
  <c r="R158" i="60"/>
  <c r="U158" i="60" s="1"/>
  <c r="R153" i="60"/>
  <c r="U153" i="60" s="1"/>
  <c r="BI130" i="46"/>
  <c r="BI170" i="46"/>
  <c r="BI78" i="46"/>
  <c r="K151" i="88"/>
  <c r="O167" i="60"/>
  <c r="K150" i="88"/>
  <c r="O166" i="60"/>
  <c r="P151" i="60"/>
  <c r="M135" i="88"/>
  <c r="BL69" i="46"/>
  <c r="BM69" i="46"/>
  <c r="BM77" i="46"/>
  <c r="BL77"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I51" i="46"/>
  <c r="BL173" i="46"/>
  <c r="BM173" i="46"/>
  <c r="BM82" i="46"/>
  <c r="BL82" i="46"/>
  <c r="N126" i="88"/>
  <c r="T142" i="60"/>
  <c r="L138" i="62"/>
  <c r="BL60" i="46"/>
  <c r="BM60" i="46"/>
  <c r="BL54" i="46"/>
  <c r="BM54" i="46"/>
  <c r="BI34" i="46"/>
  <c r="BM32" i="46"/>
  <c r="BL32" i="46"/>
  <c r="BI61" i="46"/>
  <c r="BM94" i="46"/>
  <c r="BL94" i="46"/>
  <c r="M167" i="60"/>
  <c r="J151" i="88"/>
  <c r="M166" i="60"/>
  <c r="J150" i="88"/>
  <c r="BL61" i="46"/>
  <c r="BM61" i="46"/>
  <c r="BM71" i="46"/>
  <c r="BL71" i="46"/>
  <c r="BM132" i="46"/>
  <c r="BL132" i="46"/>
  <c r="BL174" i="46"/>
  <c r="BM174" i="46"/>
  <c r="BM168" i="46"/>
  <c r="BL168" i="46"/>
  <c r="N151" i="60"/>
  <c r="L135" i="88"/>
  <c r="BL120" i="46"/>
  <c r="BM120" i="46"/>
  <c r="BM111" i="46"/>
  <c r="BL111" i="46"/>
  <c r="BM47" i="46"/>
  <c r="BL47" i="46"/>
  <c r="BI69" i="46"/>
  <c r="BL112" i="46"/>
  <c r="BM112" i="46"/>
  <c r="BM67" i="46"/>
  <c r="BL67" i="46"/>
  <c r="BM169" i="46"/>
  <c r="BL169" i="46"/>
  <c r="BM170" i="46"/>
  <c r="BL170" i="46"/>
  <c r="BM78" i="46"/>
  <c r="BL78" i="46"/>
  <c r="M120" i="88"/>
  <c r="P136" i="60"/>
  <c r="M147" i="60"/>
  <c r="J131" i="88"/>
  <c r="BM99" i="46"/>
  <c r="BL99" i="46"/>
  <c r="BL119" i="46"/>
  <c r="BM119" i="46"/>
  <c r="U154" i="60"/>
  <c r="O160" i="60"/>
  <c r="K144" i="88"/>
  <c r="BL93" i="46"/>
  <c r="BM93" i="46"/>
  <c r="BL51" i="46"/>
  <c r="BM51" i="46"/>
  <c r="BL66" i="46"/>
  <c r="BM66" i="46"/>
  <c r="U142" i="60"/>
  <c r="BM87" i="46"/>
  <c r="BL87" i="46"/>
  <c r="BM131" i="46"/>
  <c r="BL131" i="46"/>
  <c r="BM36" i="46"/>
  <c r="BL36" i="46"/>
  <c r="BM172" i="46"/>
  <c r="BL172" i="46"/>
  <c r="BI172" i="46"/>
  <c r="BL34" i="46"/>
  <c r="BM34" i="46"/>
  <c r="N27" i="60" l="1"/>
  <c r="M44" i="88"/>
  <c r="BM27" i="58"/>
  <c r="M11" i="88" s="1"/>
  <c r="BI120" i="46"/>
  <c r="P177" i="60"/>
  <c r="P117" i="60"/>
  <c r="L90" i="88"/>
  <c r="BM83" i="58"/>
  <c r="M67" i="88" s="1"/>
  <c r="BI60" i="58"/>
  <c r="M107" i="88"/>
  <c r="BM108" i="58"/>
  <c r="M92" i="88" s="1"/>
  <c r="L64" i="88"/>
  <c r="N65" i="60"/>
  <c r="BL45" i="58"/>
  <c r="N45" i="60" s="1"/>
  <c r="Y162" i="60"/>
  <c r="O105" i="60"/>
  <c r="R105" i="60" s="1"/>
  <c r="U105" i="60" s="1"/>
  <c r="D106" i="66" s="1"/>
  <c r="R165" i="60"/>
  <c r="U165" i="60" s="1"/>
  <c r="P149" i="88" s="1"/>
  <c r="BL97" i="58"/>
  <c r="L81" i="88" s="1"/>
  <c r="N48" i="60"/>
  <c r="BM53" i="58"/>
  <c r="M37" i="88" s="1"/>
  <c r="BM48" i="58"/>
  <c r="M32" i="88" s="1"/>
  <c r="BI139" i="58"/>
  <c r="BI105" i="58"/>
  <c r="L54" i="88"/>
  <c r="BI99" i="58"/>
  <c r="BI80" i="58"/>
  <c r="BI117" i="58"/>
  <c r="P25" i="60"/>
  <c r="M6" i="88"/>
  <c r="BM116" i="58"/>
  <c r="M100" i="88" s="1"/>
  <c r="BL31" i="58"/>
  <c r="N31" i="60" s="1"/>
  <c r="P139" i="60"/>
  <c r="BI25" i="58"/>
  <c r="BM122" i="46"/>
  <c r="O122" i="60" s="1"/>
  <c r="BM83" i="46"/>
  <c r="K67" i="88" s="1"/>
  <c r="BL110" i="46"/>
  <c r="J94" i="88" s="1"/>
  <c r="BI77" i="46"/>
  <c r="BI99" i="46"/>
  <c r="BI118" i="46"/>
  <c r="BL84" i="46"/>
  <c r="J68" i="88" s="1"/>
  <c r="BL91" i="46"/>
  <c r="BL100" i="46"/>
  <c r="J84" i="88" s="1"/>
  <c r="BL75" i="46"/>
  <c r="M75" i="60" s="1"/>
  <c r="BM22" i="46"/>
  <c r="K6" i="88" s="1"/>
  <c r="M121" i="60"/>
  <c r="BI112" i="46"/>
  <c r="P141" i="88"/>
  <c r="BL49" i="46"/>
  <c r="M49" i="60" s="1"/>
  <c r="N141" i="88"/>
  <c r="BM101" i="46"/>
  <c r="O101" i="60" s="1"/>
  <c r="BI121" i="46"/>
  <c r="BM35" i="46"/>
  <c r="K19" i="88" s="1"/>
  <c r="C162" i="67"/>
  <c r="T157" i="60"/>
  <c r="X157" i="60" s="1"/>
  <c r="BI71" i="46"/>
  <c r="D157" i="73"/>
  <c r="BM128" i="46"/>
  <c r="K112" i="88" s="1"/>
  <c r="C162" i="57"/>
  <c r="BA162" i="57" s="1"/>
  <c r="BI132" i="46"/>
  <c r="C162" i="59"/>
  <c r="BC162" i="59" s="1"/>
  <c r="BI32" i="46"/>
  <c r="D158" i="66"/>
  <c r="D157" i="59"/>
  <c r="X162" i="60"/>
  <c r="P146" i="88"/>
  <c r="D162" i="57"/>
  <c r="BM74" i="46"/>
  <c r="K58" i="88" s="1"/>
  <c r="D157" i="57"/>
  <c r="BM96" i="46"/>
  <c r="K80" i="88" s="1"/>
  <c r="D162" i="73"/>
  <c r="D162" i="67"/>
  <c r="D163" i="66"/>
  <c r="BI139" i="46"/>
  <c r="L153" i="62"/>
  <c r="BL130" i="46"/>
  <c r="M130" i="60" s="1"/>
  <c r="D157" i="67"/>
  <c r="D162" i="61"/>
  <c r="BL25" i="46"/>
  <c r="M25" i="60" s="1"/>
  <c r="BM46" i="46"/>
  <c r="K30" i="88" s="1"/>
  <c r="R18" i="60"/>
  <c r="L14" i="62" s="1"/>
  <c r="BI168" i="46"/>
  <c r="BL103" i="46"/>
  <c r="M103" i="60" s="1"/>
  <c r="BM33" i="46"/>
  <c r="K17" i="88" s="1"/>
  <c r="BM23" i="46"/>
  <c r="O23" i="60" s="1"/>
  <c r="BM55" i="46"/>
  <c r="O55" i="60" s="1"/>
  <c r="O139" i="60"/>
  <c r="BL30" i="46"/>
  <c r="M30" i="60" s="1"/>
  <c r="J119" i="88"/>
  <c r="BI26" i="46"/>
  <c r="BI37" i="46"/>
  <c r="BL28" i="46"/>
  <c r="J12" i="88" s="1"/>
  <c r="BI36" i="46"/>
  <c r="BL56" i="46"/>
  <c r="M56" i="60" s="1"/>
  <c r="BM115" i="46"/>
  <c r="K99" i="88" s="1"/>
  <c r="O97" i="60"/>
  <c r="BM53" i="46"/>
  <c r="O53" i="60" s="1"/>
  <c r="BM113" i="46"/>
  <c r="K97" i="88" s="1"/>
  <c r="BM107" i="46"/>
  <c r="O107" i="60" s="1"/>
  <c r="BI93" i="46"/>
  <c r="BI135" i="46"/>
  <c r="BI29" i="46"/>
  <c r="BM73" i="58"/>
  <c r="P73" i="60" s="1"/>
  <c r="BM38" i="58"/>
  <c r="P38" i="60" s="1"/>
  <c r="BI103" i="58"/>
  <c r="BI137" i="58"/>
  <c r="L22" i="88"/>
  <c r="N37" i="60"/>
  <c r="M121" i="88"/>
  <c r="BL112" i="58"/>
  <c r="L96" i="88" s="1"/>
  <c r="BM90" i="46"/>
  <c r="O90" i="60" s="1"/>
  <c r="BM109" i="46"/>
  <c r="O109" i="60" s="1"/>
  <c r="BI70" i="46"/>
  <c r="BL123" i="46"/>
  <c r="J107" i="88" s="1"/>
  <c r="BM44" i="46"/>
  <c r="K28" i="88" s="1"/>
  <c r="BL114" i="46"/>
  <c r="M114" i="60" s="1"/>
  <c r="BL76" i="46"/>
  <c r="J60" i="88" s="1"/>
  <c r="BI57" i="46"/>
  <c r="BL88" i="46"/>
  <c r="J72" i="88" s="1"/>
  <c r="BM58" i="46"/>
  <c r="O58" i="60" s="1"/>
  <c r="BI94" i="46"/>
  <c r="BI87" i="46"/>
  <c r="R19" i="60"/>
  <c r="U19" i="60" s="1"/>
  <c r="N30" i="60"/>
  <c r="BI173" i="46"/>
  <c r="BI63" i="58"/>
  <c r="BL31" i="46"/>
  <c r="M31" i="60" s="1"/>
  <c r="BL45" i="46"/>
  <c r="J29" i="88" s="1"/>
  <c r="U150" i="60"/>
  <c r="D151" i="66" s="1"/>
  <c r="BI65" i="58"/>
  <c r="BL126" i="46"/>
  <c r="M126" i="60" s="1"/>
  <c r="BL89" i="46"/>
  <c r="J73" i="88" s="1"/>
  <c r="N110" i="60"/>
  <c r="BL97" i="46"/>
  <c r="BI95" i="46"/>
  <c r="BM30" i="58"/>
  <c r="P30" i="60" s="1"/>
  <c r="BI62" i="46"/>
  <c r="P63" i="60"/>
  <c r="BL137" i="46"/>
  <c r="BM137" i="46"/>
  <c r="M85" i="88"/>
  <c r="P141" i="60"/>
  <c r="BI106" i="58"/>
  <c r="BI79" i="46"/>
  <c r="BI67" i="46"/>
  <c r="BI63" i="46"/>
  <c r="BL102" i="46"/>
  <c r="M102" i="60"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C148" i="73" s="1"/>
  <c r="D148" i="57"/>
  <c r="M97" i="88"/>
  <c r="N101" i="60"/>
  <c r="M103" i="88"/>
  <c r="BL51" i="58"/>
  <c r="L35" i="88" s="1"/>
  <c r="BM98" i="46"/>
  <c r="O98" i="60" s="1"/>
  <c r="U143" i="60"/>
  <c r="D143" i="57"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N54" i="60"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K14" i="88"/>
  <c r="O30" i="60"/>
  <c r="O70" i="60"/>
  <c r="K54" i="88"/>
  <c r="P57" i="60"/>
  <c r="M41" i="88"/>
  <c r="M4" i="88"/>
  <c r="P20" i="60"/>
  <c r="M56" i="88"/>
  <c r="P72" i="60"/>
  <c r="P112" i="60"/>
  <c r="M96" i="88"/>
  <c r="K102" i="88"/>
  <c r="O118" i="60"/>
  <c r="L110" i="88"/>
  <c r="N126" i="60"/>
  <c r="M39" i="88"/>
  <c r="P55" i="60"/>
  <c r="K68" i="88"/>
  <c r="O84" i="60"/>
  <c r="K160" i="88"/>
  <c r="O176" i="60"/>
  <c r="J113" i="88"/>
  <c r="M129" i="60"/>
  <c r="N77" i="60"/>
  <c r="L61" i="88"/>
  <c r="L57" i="88"/>
  <c r="N73" i="60"/>
  <c r="T149" i="60"/>
  <c r="N133" i="88"/>
  <c r="L145" i="62"/>
  <c r="O92" i="60"/>
  <c r="K76" i="88"/>
  <c r="K63" i="88"/>
  <c r="O79" i="60"/>
  <c r="BL43" i="58"/>
  <c r="BM43" i="58"/>
  <c r="M53" i="60"/>
  <c r="J37" i="88"/>
  <c r="BL42" i="58"/>
  <c r="BM42" i="58"/>
  <c r="K94" i="88"/>
  <c r="O110" i="60"/>
  <c r="R110" i="60" s="1"/>
  <c r="M64" i="60"/>
  <c r="J48" i="88"/>
  <c r="R129" i="72"/>
  <c r="K113" i="88"/>
  <c r="O129" i="60"/>
  <c r="L100" i="88"/>
  <c r="N116" i="60"/>
  <c r="N58" i="60"/>
  <c r="L42" i="88"/>
  <c r="N174" i="60"/>
  <c r="L158" i="88"/>
  <c r="L39" i="88"/>
  <c r="N55" i="60"/>
  <c r="M171" i="60"/>
  <c r="J155" i="88"/>
  <c r="K60" i="88"/>
  <c r="O76" i="60"/>
  <c r="M81" i="88"/>
  <c r="P97" i="60"/>
  <c r="M75" i="88"/>
  <c r="P91" i="60"/>
  <c r="M25" i="88"/>
  <c r="P41" i="60"/>
  <c r="N83" i="60"/>
  <c r="L67" i="88"/>
  <c r="N131" i="60"/>
  <c r="L115" i="88"/>
  <c r="J54" i="88"/>
  <c r="M70" i="60"/>
  <c r="K41" i="88"/>
  <c r="O57" i="60"/>
  <c r="M65" i="60"/>
  <c r="J49" i="88"/>
  <c r="J63" i="88"/>
  <c r="M79" i="60"/>
  <c r="R144" i="60"/>
  <c r="U144" i="60" s="1"/>
  <c r="M118" i="60"/>
  <c r="J102" i="88"/>
  <c r="M28" i="88"/>
  <c r="P44" i="60"/>
  <c r="M110" i="88"/>
  <c r="P126" i="60"/>
  <c r="R146" i="60"/>
  <c r="J160" i="88"/>
  <c r="M176" i="60"/>
  <c r="N108" i="60"/>
  <c r="L92" i="88"/>
  <c r="P54" i="60"/>
  <c r="M38" i="88"/>
  <c r="U155" i="60"/>
  <c r="L151" i="62"/>
  <c r="T155" i="60"/>
  <c r="N139" i="88"/>
  <c r="R152" i="60"/>
  <c r="U152" i="60" s="1"/>
  <c r="BQ129" i="58"/>
  <c r="Y129" i="72"/>
  <c r="AE129" i="72"/>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K50" i="88"/>
  <c r="O66" i="60"/>
  <c r="J35" i="88"/>
  <c r="M51" i="60"/>
  <c r="K77" i="88"/>
  <c r="O93" i="60"/>
  <c r="M91" i="60"/>
  <c r="J75" i="88"/>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31" i="88"/>
  <c r="O47" i="60"/>
  <c r="K95" i="88"/>
  <c r="O111" i="60"/>
  <c r="J104" i="88"/>
  <c r="M120" i="60"/>
  <c r="J152" i="88"/>
  <c r="M168" i="60"/>
  <c r="K40" i="88"/>
  <c r="O56" i="60"/>
  <c r="J158" i="88"/>
  <c r="M174" i="60"/>
  <c r="K116" i="88"/>
  <c r="AD132" i="72"/>
  <c r="O132" i="60"/>
  <c r="O71" i="60"/>
  <c r="K55" i="88"/>
  <c r="J45" i="88"/>
  <c r="M61" i="60"/>
  <c r="M22" i="60"/>
  <c r="J6" i="88"/>
  <c r="M94" i="60"/>
  <c r="J78" i="88"/>
  <c r="O32" i="60"/>
  <c r="K16" i="88"/>
  <c r="J64" i="88"/>
  <c r="M80" i="60"/>
  <c r="M54" i="60"/>
  <c r="J38" i="88"/>
  <c r="O60" i="60"/>
  <c r="K44" i="88"/>
  <c r="C142" i="61"/>
  <c r="C142" i="67"/>
  <c r="O126" i="88"/>
  <c r="C143" i="66"/>
  <c r="O143" i="66" s="1"/>
  <c r="Y142" i="60"/>
  <c r="C142" i="57"/>
  <c r="C142" i="73"/>
  <c r="C142" i="59"/>
  <c r="X142" i="60"/>
  <c r="J28" i="88"/>
  <c r="M44" i="60"/>
  <c r="O31" i="60"/>
  <c r="K15" i="88"/>
  <c r="O68" i="60"/>
  <c r="K52" i="88"/>
  <c r="K87" i="88"/>
  <c r="O103" i="60"/>
  <c r="J66" i="88"/>
  <c r="M82" i="60"/>
  <c r="O173" i="60"/>
  <c r="K157" i="88"/>
  <c r="K9" i="88"/>
  <c r="O25" i="60"/>
  <c r="K90" i="88"/>
  <c r="O106" i="60"/>
  <c r="K10" i="88"/>
  <c r="O26" i="60"/>
  <c r="J13" i="88"/>
  <c r="M29" i="60"/>
  <c r="K24" i="88"/>
  <c r="O40" i="60"/>
  <c r="K73" i="88"/>
  <c r="O89" i="60"/>
  <c r="J19" i="88"/>
  <c r="M35"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M125" i="60"/>
  <c r="J109" i="88"/>
  <c r="O27" i="60"/>
  <c r="K11" i="88"/>
  <c r="O77" i="60"/>
  <c r="K61" i="88"/>
  <c r="M69" i="60"/>
  <c r="J53" i="88"/>
  <c r="M55" i="60"/>
  <c r="J39" i="88"/>
  <c r="R151" i="60"/>
  <c r="M115" i="60"/>
  <c r="J99" i="88"/>
  <c r="AD128" i="72"/>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83" i="60"/>
  <c r="J67" i="88"/>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M33" i="60"/>
  <c r="J17" i="88"/>
  <c r="J31" i="88"/>
  <c r="M47" i="60"/>
  <c r="J95" i="88"/>
  <c r="M111" i="60"/>
  <c r="K104" i="88"/>
  <c r="O120" i="60"/>
  <c r="K69" i="88"/>
  <c r="O85" i="60"/>
  <c r="K84" i="88"/>
  <c r="O100" i="60"/>
  <c r="O168" i="60"/>
  <c r="K152" i="88"/>
  <c r="K158" i="88"/>
  <c r="O174" i="60"/>
  <c r="O38" i="60"/>
  <c r="K22" i="88"/>
  <c r="J116" i="88"/>
  <c r="M132" i="60"/>
  <c r="K114" i="88"/>
  <c r="O130" i="60"/>
  <c r="M98" i="60"/>
  <c r="J82" i="88"/>
  <c r="M71" i="60"/>
  <c r="J55" i="88"/>
  <c r="M101" i="60"/>
  <c r="J85" i="88"/>
  <c r="O61" i="60"/>
  <c r="K45" i="88"/>
  <c r="O24" i="60"/>
  <c r="K8" i="88"/>
  <c r="J100" i="88"/>
  <c r="M116" i="60"/>
  <c r="K78" i="88"/>
  <c r="O94" i="60"/>
  <c r="J93" i="88"/>
  <c r="M109" i="60"/>
  <c r="M74" i="60"/>
  <c r="J58" i="88"/>
  <c r="M32" i="60"/>
  <c r="J16" i="88"/>
  <c r="K38" i="88"/>
  <c r="O54" i="60"/>
  <c r="M60" i="60"/>
  <c r="J44" i="88"/>
  <c r="M23" i="60"/>
  <c r="J7" i="88"/>
  <c r="O82" i="60"/>
  <c r="K66" i="88"/>
  <c r="J157" i="88"/>
  <c r="M173" i="60"/>
  <c r="O114" i="60"/>
  <c r="K98" i="88"/>
  <c r="M26" i="60"/>
  <c r="J10" i="88"/>
  <c r="O29" i="60"/>
  <c r="K13" i="88"/>
  <c r="M48" i="60"/>
  <c r="J32" i="88"/>
  <c r="K21" i="88"/>
  <c r="O37" i="60"/>
  <c r="A9" i="56"/>
  <c r="B10" i="56"/>
  <c r="K47" i="88"/>
  <c r="O63" i="60"/>
  <c r="M127" i="60"/>
  <c r="J111" i="88"/>
  <c r="BM39" i="46"/>
  <c r="BL39" i="46"/>
  <c r="M21" i="60"/>
  <c r="J5" i="88"/>
  <c r="J106" i="88"/>
  <c r="M122" i="60"/>
  <c r="M46" i="60"/>
  <c r="J30" i="88"/>
  <c r="J80" i="88"/>
  <c r="M96" i="60"/>
  <c r="J61" i="88"/>
  <c r="M77" i="60"/>
  <c r="K53" i="88"/>
  <c r="O69" i="60"/>
  <c r="J112" i="88"/>
  <c r="M128" i="60"/>
  <c r="R166" i="60"/>
  <c r="U166" i="60" s="1"/>
  <c r="R167" i="60"/>
  <c r="P27" i="60" l="1"/>
  <c r="M84" i="60"/>
  <c r="K106" i="88"/>
  <c r="O83" i="60"/>
  <c r="J33" i="88"/>
  <c r="M110" i="60"/>
  <c r="O22" i="60"/>
  <c r="R22" i="60" s="1"/>
  <c r="U22" i="60" s="1"/>
  <c r="P53" i="60"/>
  <c r="R53" i="60" s="1"/>
  <c r="U53" i="60" s="1"/>
  <c r="P37" i="88" s="1"/>
  <c r="P83" i="60"/>
  <c r="R83" i="60" s="1"/>
  <c r="U83" i="60" s="1"/>
  <c r="M57" i="88"/>
  <c r="P108" i="60"/>
  <c r="R108" i="60" s="1"/>
  <c r="U108" i="60" s="1"/>
  <c r="D165" i="61"/>
  <c r="L29" i="88"/>
  <c r="P116" i="60"/>
  <c r="R116" i="60" s="1"/>
  <c r="U116" i="60" s="1"/>
  <c r="N149" i="88"/>
  <c r="BS162" i="59"/>
  <c r="D165" i="57"/>
  <c r="D165" i="59"/>
  <c r="L4" i="88"/>
  <c r="L38" i="88"/>
  <c r="D165" i="73"/>
  <c r="P85" i="60"/>
  <c r="R85" i="60" s="1"/>
  <c r="U85" i="60" s="1"/>
  <c r="L15" i="88"/>
  <c r="P48" i="60"/>
  <c r="R48" i="60" s="1"/>
  <c r="U48" i="60" s="1"/>
  <c r="O35" i="60"/>
  <c r="K93" i="88"/>
  <c r="O33" i="60"/>
  <c r="D166" i="66"/>
  <c r="D165" i="67"/>
  <c r="T165" i="60"/>
  <c r="C165" i="73" s="1"/>
  <c r="H162" i="59"/>
  <c r="L161" i="62"/>
  <c r="N97" i="60"/>
  <c r="L45" i="88"/>
  <c r="M22" i="88"/>
  <c r="M14" i="88"/>
  <c r="R139" i="60"/>
  <c r="N123" i="88" s="1"/>
  <c r="R30" i="60"/>
  <c r="U30" i="60" s="1"/>
  <c r="D30" i="61" s="1"/>
  <c r="N112" i="60"/>
  <c r="L28" i="88"/>
  <c r="J59" i="88"/>
  <c r="O46" i="60"/>
  <c r="D145" i="59"/>
  <c r="BB162" i="59"/>
  <c r="M100" i="60"/>
  <c r="K85" i="88"/>
  <c r="O141" i="88"/>
  <c r="BE162" i="57"/>
  <c r="BJ162" i="57" s="1"/>
  <c r="BL162" i="57" s="1"/>
  <c r="N162" i="61" s="1"/>
  <c r="J87" i="88"/>
  <c r="C158" i="66"/>
  <c r="O158" i="66" s="1"/>
  <c r="J9" i="88"/>
  <c r="J114" i="88"/>
  <c r="J22" i="88"/>
  <c r="K74" i="88"/>
  <c r="C157" i="59"/>
  <c r="BS157" i="59" s="1"/>
  <c r="C157" i="57"/>
  <c r="AZ157" i="57" s="1"/>
  <c r="H162" i="57"/>
  <c r="K7" i="88"/>
  <c r="C157" i="73"/>
  <c r="BS162" i="57"/>
  <c r="M68" i="60"/>
  <c r="O74" i="60"/>
  <c r="C157" i="67"/>
  <c r="Y157" i="60"/>
  <c r="BB162" i="57"/>
  <c r="AZ162" i="57"/>
  <c r="BD162" i="57"/>
  <c r="C149" i="66"/>
  <c r="O149" i="66" s="1"/>
  <c r="C157" i="61"/>
  <c r="BC162" i="57"/>
  <c r="L101" i="62"/>
  <c r="D105" i="67"/>
  <c r="D105" i="59"/>
  <c r="AZ162" i="59"/>
  <c r="BA162" i="59"/>
  <c r="BE162" i="59"/>
  <c r="BG162" i="59" s="1"/>
  <c r="O128" i="60"/>
  <c r="K91" i="88"/>
  <c r="J14" i="88"/>
  <c r="BD162" i="59"/>
  <c r="K39" i="88"/>
  <c r="O96" i="60"/>
  <c r="D143" i="61"/>
  <c r="D105" i="73"/>
  <c r="P89" i="88"/>
  <c r="N89" i="88"/>
  <c r="D150" i="73"/>
  <c r="U18" i="60"/>
  <c r="P2" i="88" s="1"/>
  <c r="N2" i="88"/>
  <c r="D150" i="61"/>
  <c r="M89" i="60"/>
  <c r="J98" i="88"/>
  <c r="M28" i="60"/>
  <c r="T105" i="60"/>
  <c r="C105" i="73" s="1"/>
  <c r="D105" i="61"/>
  <c r="D105" i="57"/>
  <c r="C146" i="66"/>
  <c r="O146" i="66" s="1"/>
  <c r="T18" i="60"/>
  <c r="O2" i="88" s="1"/>
  <c r="J15" i="88"/>
  <c r="M88" i="60"/>
  <c r="R97" i="60"/>
  <c r="T97" i="60" s="1"/>
  <c r="K109" i="88"/>
  <c r="C148" i="67"/>
  <c r="D143" i="67"/>
  <c r="J40" i="88"/>
  <c r="Y148" i="60"/>
  <c r="BS150" i="59"/>
  <c r="O113" i="60"/>
  <c r="R113" i="60" s="1"/>
  <c r="P127" i="88"/>
  <c r="K37" i="88"/>
  <c r="O73" i="60"/>
  <c r="R73" i="60" s="1"/>
  <c r="U73" i="60" s="1"/>
  <c r="Y145" i="60"/>
  <c r="C145" i="57"/>
  <c r="BA145" i="57" s="1"/>
  <c r="X145" i="60"/>
  <c r="C145" i="59"/>
  <c r="BC145" i="59" s="1"/>
  <c r="C148" i="61"/>
  <c r="X148" i="60"/>
  <c r="D143" i="73"/>
  <c r="M76" i="60"/>
  <c r="J86" i="88"/>
  <c r="D150" i="59"/>
  <c r="D150" i="57"/>
  <c r="O115" i="60"/>
  <c r="O44" i="60"/>
  <c r="R44" i="60" s="1"/>
  <c r="U44" i="60" s="1"/>
  <c r="M123" i="60"/>
  <c r="O132" i="88"/>
  <c r="C148" i="59"/>
  <c r="AZ148" i="59" s="1"/>
  <c r="D143" i="59"/>
  <c r="P134" i="88"/>
  <c r="K42" i="88"/>
  <c r="K25" i="88"/>
  <c r="C148" i="57"/>
  <c r="H148" i="57" s="1"/>
  <c r="O104" i="60"/>
  <c r="D144" i="66"/>
  <c r="O129" i="88"/>
  <c r="C145" i="73"/>
  <c r="C145" i="61"/>
  <c r="N75" i="60"/>
  <c r="P40" i="60"/>
  <c r="R40" i="60" s="1"/>
  <c r="L24" i="88"/>
  <c r="L107" i="88"/>
  <c r="M77" i="88"/>
  <c r="P68" i="60"/>
  <c r="R68" i="60" s="1"/>
  <c r="U68" i="60" s="1"/>
  <c r="K108" i="88"/>
  <c r="M85" i="60"/>
  <c r="J110" i="88"/>
  <c r="J76" i="88"/>
  <c r="M45" i="60"/>
  <c r="K82" i="88"/>
  <c r="D150" i="67"/>
  <c r="N3" i="88"/>
  <c r="L15" i="62"/>
  <c r="T19" i="60"/>
  <c r="D20" i="66"/>
  <c r="D19" i="57"/>
  <c r="D19" i="73"/>
  <c r="D19" i="61"/>
  <c r="D19" i="67"/>
  <c r="D19" i="59"/>
  <c r="P3" i="88"/>
  <c r="O21" i="60"/>
  <c r="J65" i="88"/>
  <c r="BM43" i="46"/>
  <c r="O43" i="60" s="1"/>
  <c r="P129" i="88"/>
  <c r="M97" i="60"/>
  <c r="J81" i="88"/>
  <c r="M54" i="88"/>
  <c r="P70" i="60"/>
  <c r="R70" i="60" s="1"/>
  <c r="M27" i="60"/>
  <c r="D146" i="66"/>
  <c r="D145" i="73"/>
  <c r="D145" i="57"/>
  <c r="K121" i="88"/>
  <c r="O137" i="60"/>
  <c r="R137" i="60" s="1"/>
  <c r="N121" i="88" s="1"/>
  <c r="D145" i="67"/>
  <c r="M137" i="60"/>
  <c r="J121" i="88"/>
  <c r="M80" i="88"/>
  <c r="P96" i="60"/>
  <c r="N51" i="60"/>
  <c r="L125" i="88"/>
  <c r="N96" i="60"/>
  <c r="L80" i="88"/>
  <c r="BC161" i="59"/>
  <c r="L41" i="88"/>
  <c r="P174" i="60"/>
  <c r="R174" i="60" s="1"/>
  <c r="U174" i="60" s="1"/>
  <c r="P37" i="60"/>
  <c r="R37" i="60" s="1"/>
  <c r="U37" i="60" s="1"/>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M99" i="88"/>
  <c r="BC150" i="59"/>
  <c r="P134" i="60"/>
  <c r="M118" i="88"/>
  <c r="L99" i="88"/>
  <c r="N115" i="60"/>
  <c r="L79" i="88"/>
  <c r="N95" i="60"/>
  <c r="BA150" i="59"/>
  <c r="P81" i="60"/>
  <c r="R81" i="60" s="1"/>
  <c r="U81" i="60" s="1"/>
  <c r="D81" i="67" s="1"/>
  <c r="M65" i="88"/>
  <c r="J122" i="88"/>
  <c r="M138" i="60"/>
  <c r="P128" i="60"/>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P32" i="60"/>
  <c r="R32" i="60" s="1"/>
  <c r="M16" i="88"/>
  <c r="N168" i="60"/>
  <c r="L152" i="88"/>
  <c r="L50" i="88"/>
  <c r="N66" i="60"/>
  <c r="M46" i="88"/>
  <c r="P62" i="60"/>
  <c r="R62" i="60" s="1"/>
  <c r="L58" i="62" s="1"/>
  <c r="L109" i="88"/>
  <c r="N125" i="60"/>
  <c r="M8" i="88"/>
  <c r="P24" i="60"/>
  <c r="R24" i="60"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BL39" i="58"/>
  <c r="E26" i="70" s="1"/>
  <c r="F26" i="70" s="1"/>
  <c r="BM39" i="58"/>
  <c r="L114" i="88"/>
  <c r="N130" i="60"/>
  <c r="N170" i="60"/>
  <c r="L154" i="88"/>
  <c r="M50" i="88"/>
  <c r="P66" i="60"/>
  <c r="R66" i="60" s="1"/>
  <c r="U66" i="60" s="1"/>
  <c r="L95" i="88"/>
  <c r="N111" i="60"/>
  <c r="M91" i="88"/>
  <c r="P107" i="60"/>
  <c r="R107" i="60" s="1"/>
  <c r="U107" i="60" s="1"/>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M19" i="88"/>
  <c r="L5" i="88"/>
  <c r="N21" i="60"/>
  <c r="L68" i="88"/>
  <c r="N84" i="60"/>
  <c r="D149" i="59"/>
  <c r="L84" i="88"/>
  <c r="N100" i="60"/>
  <c r="M58" i="88"/>
  <c r="P74" i="60"/>
  <c r="P90" i="60"/>
  <c r="R90" i="60" s="1"/>
  <c r="U90" i="60" s="1"/>
  <c r="M74" i="88"/>
  <c r="M7" i="88"/>
  <c r="P23" i="60"/>
  <c r="R23" i="60" s="1"/>
  <c r="U23" i="60" s="1"/>
  <c r="M13" i="88"/>
  <c r="P29" i="60"/>
  <c r="R29" i="60" s="1"/>
  <c r="N124" i="60"/>
  <c r="L108" i="88"/>
  <c r="L30" i="88"/>
  <c r="N46" i="60"/>
  <c r="M71" i="88"/>
  <c r="P87" i="60"/>
  <c r="R87" i="60" s="1"/>
  <c r="U87" i="60" s="1"/>
  <c r="M93" i="88"/>
  <c r="P109" i="60"/>
  <c r="R109" i="60" s="1"/>
  <c r="U109" i="60" s="1"/>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T152" i="60"/>
  <c r="L148" i="62"/>
  <c r="N136" i="88"/>
  <c r="N155" i="88"/>
  <c r="L167" i="62"/>
  <c r="T171" i="60"/>
  <c r="L61" i="62"/>
  <c r="N49" i="88"/>
  <c r="T65" i="60"/>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106" i="60"/>
  <c r="U106" i="60" s="1"/>
  <c r="R25" i="60"/>
  <c r="U25"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K27" i="88"/>
  <c r="L163" i="62"/>
  <c r="N151" i="88"/>
  <c r="T167" i="60"/>
  <c r="D166" i="73"/>
  <c r="D166" i="59"/>
  <c r="D166" i="57"/>
  <c r="D166" i="61"/>
  <c r="D166" i="67"/>
  <c r="P150" i="88"/>
  <c r="D167" i="66"/>
  <c r="R55" i="60"/>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169" i="60"/>
  <c r="U169" i="60" s="1"/>
  <c r="R91" i="60"/>
  <c r="U91" i="60" s="1"/>
  <c r="L156" i="62"/>
  <c r="T160" i="60"/>
  <c r="N144" i="88"/>
  <c r="R51" i="60"/>
  <c r="U51" i="60" s="1"/>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01" i="60"/>
  <c r="U101" i="60" s="1"/>
  <c r="R47" i="60"/>
  <c r="U47" i="60" s="1"/>
  <c r="R75" i="60"/>
  <c r="U75" i="60" s="1"/>
  <c r="R123" i="60"/>
  <c r="U123" i="60" s="1"/>
  <c r="R119" i="60"/>
  <c r="U119" i="60" s="1"/>
  <c r="R93" i="60"/>
  <c r="M43" i="60"/>
  <c r="J27" i="88"/>
  <c r="R33" i="60" l="1"/>
  <c r="U33" i="60" s="1"/>
  <c r="R35" i="60"/>
  <c r="U35" i="60" s="1"/>
  <c r="D35" i="61" s="1"/>
  <c r="Y18" i="60"/>
  <c r="H157" i="59"/>
  <c r="AZ157" i="59"/>
  <c r="BB157" i="59"/>
  <c r="BC157" i="59"/>
  <c r="BA157" i="59"/>
  <c r="BE157" i="59"/>
  <c r="BH157" i="59" s="1"/>
  <c r="BD157" i="59"/>
  <c r="C165" i="67"/>
  <c r="P14" i="88"/>
  <c r="C165" i="57"/>
  <c r="BB165" i="57" s="1"/>
  <c r="C166" i="66"/>
  <c r="O166" i="66" s="1"/>
  <c r="X165" i="60"/>
  <c r="T30" i="60"/>
  <c r="C31" i="66" s="1"/>
  <c r="O31" i="66" s="1"/>
  <c r="L135" i="62"/>
  <c r="U139" i="60"/>
  <c r="D140" i="66" s="1"/>
  <c r="BD157" i="57"/>
  <c r="Y165" i="60"/>
  <c r="D30" i="73"/>
  <c r="C165" i="59"/>
  <c r="BD165" i="59" s="1"/>
  <c r="C165" i="61"/>
  <c r="N14" i="88"/>
  <c r="D30" i="57"/>
  <c r="O149" i="88"/>
  <c r="D30" i="67"/>
  <c r="L26" i="62"/>
  <c r="D31" i="66"/>
  <c r="D30" i="59"/>
  <c r="H145" i="57"/>
  <c r="T139" i="60"/>
  <c r="C139" i="61" s="1"/>
  <c r="R138" i="60"/>
  <c r="T138" i="60" s="1"/>
  <c r="R46" i="60"/>
  <c r="T46" i="60" s="1"/>
  <c r="BA157" i="57"/>
  <c r="BC157" i="57"/>
  <c r="BS157" i="57"/>
  <c r="BG162" i="57"/>
  <c r="BB157" i="57"/>
  <c r="H157" i="57"/>
  <c r="BE157" i="57"/>
  <c r="BG157" i="57" s="1"/>
  <c r="BH162" i="57"/>
  <c r="N81" i="88"/>
  <c r="BS148" i="57"/>
  <c r="U97" i="60"/>
  <c r="P81" i="88" s="1"/>
  <c r="Y105" i="60"/>
  <c r="C105" i="61"/>
  <c r="R128" i="60"/>
  <c r="U128" i="60" s="1"/>
  <c r="P112" i="88" s="1"/>
  <c r="C18" i="57"/>
  <c r="BA18" i="57" s="1"/>
  <c r="BC148" i="59"/>
  <c r="D19" i="66"/>
  <c r="R74" i="60"/>
  <c r="U74" i="60" s="1"/>
  <c r="D74" i="59" s="1"/>
  <c r="C106" i="66"/>
  <c r="O106" i="66" s="1"/>
  <c r="R96" i="60"/>
  <c r="T96" i="60" s="1"/>
  <c r="D18" i="67"/>
  <c r="BJ162" i="59"/>
  <c r="BL162" i="59" s="1"/>
  <c r="O162" i="61" s="1"/>
  <c r="S162" i="61" s="1"/>
  <c r="V162" i="61" s="1"/>
  <c r="AB162" i="61" s="1"/>
  <c r="T146" i="88" s="1"/>
  <c r="BH162" i="59"/>
  <c r="BI162" i="59" s="1"/>
  <c r="C18" i="67"/>
  <c r="C105" i="57"/>
  <c r="BA105" i="57" s="1"/>
  <c r="X105" i="60"/>
  <c r="C105" i="59"/>
  <c r="BS105" i="59" s="1"/>
  <c r="C105" i="67"/>
  <c r="C18" i="73"/>
  <c r="C18" i="59"/>
  <c r="BS18" i="59" s="1"/>
  <c r="O89" i="88"/>
  <c r="AZ145" i="57"/>
  <c r="BS145" i="57"/>
  <c r="BE145" i="57"/>
  <c r="BG145" i="57" s="1"/>
  <c r="D18" i="73"/>
  <c r="C18" i="61"/>
  <c r="X18" i="60"/>
  <c r="C19" i="66"/>
  <c r="O19" i="66" s="1"/>
  <c r="BA148" i="57"/>
  <c r="BC145" i="57"/>
  <c r="D18" i="57"/>
  <c r="D18" i="59"/>
  <c r="D18" i="61"/>
  <c r="BE148" i="59"/>
  <c r="BH148" i="59" s="1"/>
  <c r="BE148" i="57"/>
  <c r="BG148" i="57" s="1"/>
  <c r="BS148" i="59"/>
  <c r="AZ148" i="57"/>
  <c r="L41" i="62"/>
  <c r="BD145" i="57"/>
  <c r="BB145" i="57"/>
  <c r="D130" i="66"/>
  <c r="L93" i="62"/>
  <c r="BE145" i="59"/>
  <c r="BH145" i="59" s="1"/>
  <c r="H145" i="59"/>
  <c r="BS145" i="59"/>
  <c r="BB145" i="59"/>
  <c r="BA145" i="59"/>
  <c r="L125" i="62"/>
  <c r="BD145" i="59"/>
  <c r="AZ145" i="59"/>
  <c r="BB148" i="59"/>
  <c r="H148" i="59"/>
  <c r="R21" i="60"/>
  <c r="U21" i="60" s="1"/>
  <c r="D21" i="59" s="1"/>
  <c r="BA148" i="59"/>
  <c r="R104" i="60"/>
  <c r="U104" i="60" s="1"/>
  <c r="D104" i="59" s="1"/>
  <c r="R115" i="60"/>
  <c r="U115" i="60" s="1"/>
  <c r="D115" i="61" s="1"/>
  <c r="BC148" i="57"/>
  <c r="BB148" i="57"/>
  <c r="BD148" i="59"/>
  <c r="BD148" i="57"/>
  <c r="T70" i="60"/>
  <c r="X70" i="60" s="1"/>
  <c r="L66" i="62"/>
  <c r="N54" i="88"/>
  <c r="L133" i="62"/>
  <c r="D136" i="61"/>
  <c r="C30" i="70"/>
  <c r="C19" i="61"/>
  <c r="X19" i="60"/>
  <c r="C19" i="73"/>
  <c r="C19" i="67"/>
  <c r="Y19" i="60"/>
  <c r="C19" i="59"/>
  <c r="C20" i="66"/>
  <c r="O20" i="66" s="1"/>
  <c r="O3" i="88"/>
  <c r="C19" i="57"/>
  <c r="T137" i="60"/>
  <c r="C137" i="73" s="1"/>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D81" i="73"/>
  <c r="L77" i="62"/>
  <c r="K26" i="88"/>
  <c r="T81" i="60"/>
  <c r="C81" i="67" s="1"/>
  <c r="R134" i="60"/>
  <c r="T134" i="60" s="1"/>
  <c r="N65" i="88"/>
  <c r="D81" i="61"/>
  <c r="D82" i="66"/>
  <c r="T79" i="60"/>
  <c r="Y79" i="60" s="1"/>
  <c r="E27" i="70"/>
  <c r="F27" i="70" s="1"/>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T59" i="60"/>
  <c r="C59" i="61" s="1"/>
  <c r="D92"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N43" i="88"/>
  <c r="C111" i="66"/>
  <c r="O111" i="66" s="1"/>
  <c r="L114" i="62"/>
  <c r="BD163" i="59"/>
  <c r="BC163" i="59"/>
  <c r="AZ163" i="59"/>
  <c r="BE163" i="59"/>
  <c r="BA163" i="59"/>
  <c r="H163" i="59"/>
  <c r="BB163" i="59"/>
  <c r="BS163"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P57" i="88"/>
  <c r="D73" i="61"/>
  <c r="D73" i="67"/>
  <c r="D73" i="59"/>
  <c r="D74" i="66"/>
  <c r="D73" i="57"/>
  <c r="D73" i="73"/>
  <c r="Y146" i="60"/>
  <c r="C146" i="67"/>
  <c r="C147" i="66"/>
  <c r="O147" i="66" s="1"/>
  <c r="C146" i="61"/>
  <c r="O130" i="88"/>
  <c r="C146" i="73"/>
  <c r="X146" i="60"/>
  <c r="C146" i="57"/>
  <c r="C146" i="59"/>
  <c r="D176" i="61"/>
  <c r="D176" i="57"/>
  <c r="D177" i="66"/>
  <c r="D176" i="67"/>
  <c r="D176" i="73"/>
  <c r="D176" i="59"/>
  <c r="P160" i="88"/>
  <c r="X64" i="60"/>
  <c r="C64" i="57"/>
  <c r="BD64" i="57" s="1"/>
  <c r="C97" i="67"/>
  <c r="C97" i="61"/>
  <c r="C97" i="59"/>
  <c r="O81" i="88"/>
  <c r="C98" i="66"/>
  <c r="O98" i="66" s="1"/>
  <c r="C97" i="57"/>
  <c r="Y97" i="60"/>
  <c r="C97" i="73"/>
  <c r="X97" i="60"/>
  <c r="C64" i="67"/>
  <c r="O48" i="88"/>
  <c r="D146" i="59"/>
  <c r="D146" i="67"/>
  <c r="D146" i="61"/>
  <c r="D146" i="57"/>
  <c r="D146" i="73"/>
  <c r="P130" i="88"/>
  <c r="D147" i="66"/>
  <c r="P41" i="88"/>
  <c r="D57" i="67"/>
  <c r="D57" i="57"/>
  <c r="D57" i="61"/>
  <c r="D57" i="73"/>
  <c r="D58" i="66"/>
  <c r="D57" i="59"/>
  <c r="BE149" i="59"/>
  <c r="H149" i="59"/>
  <c r="BA149" i="59"/>
  <c r="BB149" i="59"/>
  <c r="BS149" i="59"/>
  <c r="BC149" i="59"/>
  <c r="AZ149" i="59"/>
  <c r="BD149" i="59"/>
  <c r="BS149" i="57"/>
  <c r="BB149" i="57"/>
  <c r="BC149" i="57"/>
  <c r="BE149" i="57"/>
  <c r="BA149" i="57"/>
  <c r="AZ149" i="57"/>
  <c r="BD149" i="57"/>
  <c r="H149" i="57"/>
  <c r="S15" i="72"/>
  <c r="Y64" i="60"/>
  <c r="R42" i="60"/>
  <c r="U42" i="60" s="1"/>
  <c r="N41" i="88"/>
  <c r="T57" i="60"/>
  <c r="L53" i="62"/>
  <c r="T73" i="60"/>
  <c r="N57" i="88"/>
  <c r="L69" i="62"/>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5" i="57"/>
  <c r="P72" i="88"/>
  <c r="D88" i="67"/>
  <c r="D89" i="66"/>
  <c r="D88" i="59"/>
  <c r="D88" i="73"/>
  <c r="D88" i="61"/>
  <c r="D88" i="57"/>
  <c r="D75" i="73"/>
  <c r="P59" i="88"/>
  <c r="D75" i="59"/>
  <c r="D75" i="57"/>
  <c r="D76" i="66"/>
  <c r="D75" i="61"/>
  <c r="D75" i="67"/>
  <c r="D132" i="57"/>
  <c r="D132" i="61"/>
  <c r="D132" i="67"/>
  <c r="D132" i="59"/>
  <c r="P116" i="88"/>
  <c r="D133" i="66"/>
  <c r="D132" i="73"/>
  <c r="D109" i="57"/>
  <c r="D109" i="61"/>
  <c r="D109" i="67"/>
  <c r="D109" i="73"/>
  <c r="P93" i="88"/>
  <c r="D109" i="59"/>
  <c r="D110" i="66"/>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N18" i="88"/>
  <c r="T34" i="60"/>
  <c r="L30" i="62"/>
  <c r="N20" i="88"/>
  <c r="T36" i="60"/>
  <c r="L32" i="62"/>
  <c r="N115" i="88"/>
  <c r="T131" i="60"/>
  <c r="AI131" i="72" s="1"/>
  <c r="L127" i="62"/>
  <c r="L98" i="62"/>
  <c r="N86" i="88"/>
  <c r="T102" i="60"/>
  <c r="T51" i="60"/>
  <c r="L47" i="62"/>
  <c r="N35" i="88"/>
  <c r="L103" i="62"/>
  <c r="N91" i="88"/>
  <c r="T107" i="60"/>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58" i="57"/>
  <c r="D58" i="67"/>
  <c r="D58" i="59"/>
  <c r="D58" i="61"/>
  <c r="D59" i="66"/>
  <c r="P42" i="88"/>
  <c r="D58" i="73"/>
  <c r="T49" i="60"/>
  <c r="N33" i="88"/>
  <c r="L45" i="62"/>
  <c r="D127" i="67"/>
  <c r="P111" i="88"/>
  <c r="D127" i="73"/>
  <c r="D127" i="57"/>
  <c r="D127" i="59"/>
  <c r="D127" i="61"/>
  <c r="D128" i="66"/>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R43" i="60"/>
  <c r="U43" i="60" s="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T109" i="60"/>
  <c r="N93" i="88"/>
  <c r="L105" i="62"/>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P91" i="88"/>
  <c r="D107" i="57"/>
  <c r="D107" i="61"/>
  <c r="D107" i="67"/>
  <c r="D108" i="66"/>
  <c r="D107" i="73"/>
  <c r="D107" i="59"/>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N21" i="88"/>
  <c r="L33" i="62"/>
  <c r="T37" i="60"/>
  <c r="T41" i="60"/>
  <c r="L37" i="62"/>
  <c r="N25" i="88"/>
  <c r="T63" i="60"/>
  <c r="N47" i="88"/>
  <c r="L59" i="62"/>
  <c r="N109" i="88"/>
  <c r="T125" i="60"/>
  <c r="L121" i="62"/>
  <c r="L65" i="62"/>
  <c r="N53" i="88"/>
  <c r="T69"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T83" i="60"/>
  <c r="N67" i="88"/>
  <c r="L79" i="62"/>
  <c r="U113" i="60"/>
  <c r="U67" i="60"/>
  <c r="L52" i="62"/>
  <c r="N40" i="88"/>
  <c r="T56" i="60"/>
  <c r="T98" i="60"/>
  <c r="L94" i="62"/>
  <c r="N82" i="88"/>
  <c r="U71" i="60"/>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P19" i="88" l="1"/>
  <c r="D36" i="66"/>
  <c r="L31" i="62"/>
  <c r="D35" i="67"/>
  <c r="N19" i="88"/>
  <c r="D35" i="59"/>
  <c r="T35" i="60"/>
  <c r="C35" i="59" s="1"/>
  <c r="D35" i="73"/>
  <c r="BD165" i="57"/>
  <c r="BG157" i="59"/>
  <c r="BI157" i="59" s="1"/>
  <c r="BA165" i="57"/>
  <c r="H165" i="59"/>
  <c r="BJ157" i="59"/>
  <c r="BL157" i="59" s="1"/>
  <c r="O157" i="61" s="1"/>
  <c r="AZ165" i="57"/>
  <c r="BE165" i="57"/>
  <c r="BJ165" i="57" s="1"/>
  <c r="BL165" i="57" s="1"/>
  <c r="N165" i="61" s="1"/>
  <c r="H165" i="57"/>
  <c r="BC165" i="57"/>
  <c r="BS165" i="57"/>
  <c r="D139" i="59"/>
  <c r="D139" i="73"/>
  <c r="BA165" i="59"/>
  <c r="BS165" i="59"/>
  <c r="N30" i="88"/>
  <c r="C30" i="59"/>
  <c r="BD30" i="59" s="1"/>
  <c r="BB165" i="59"/>
  <c r="O14" i="88"/>
  <c r="BE165" i="59"/>
  <c r="BH165" i="59" s="1"/>
  <c r="AZ165" i="59"/>
  <c r="P123" i="88"/>
  <c r="D139" i="67"/>
  <c r="BC165" i="59"/>
  <c r="D139" i="57"/>
  <c r="D139" i="61"/>
  <c r="Y30" i="60"/>
  <c r="O123" i="88"/>
  <c r="C30" i="57"/>
  <c r="BS30" i="57" s="1"/>
  <c r="C30" i="61"/>
  <c r="C30" i="67"/>
  <c r="X30" i="60"/>
  <c r="C139" i="57"/>
  <c r="BE139" i="57" s="1"/>
  <c r="BH139" i="57" s="1"/>
  <c r="C30" i="73"/>
  <c r="X139" i="60"/>
  <c r="L134" i="62"/>
  <c r="AJ128" i="72"/>
  <c r="D129" i="66"/>
  <c r="U138" i="60"/>
  <c r="D138" i="61" s="1"/>
  <c r="C139" i="67"/>
  <c r="C139" i="59"/>
  <c r="N99" i="88"/>
  <c r="AZ105" i="57"/>
  <c r="N122" i="88"/>
  <c r="C139" i="73"/>
  <c r="C140" i="66"/>
  <c r="O140" i="66" s="1"/>
  <c r="Y139" i="60"/>
  <c r="E30" i="70"/>
  <c r="L42" i="62"/>
  <c r="P99" i="88"/>
  <c r="BJ157" i="57"/>
  <c r="BL157" i="57" s="1"/>
  <c r="N157" i="61" s="1"/>
  <c r="BJ145" i="59"/>
  <c r="BL145" i="59" s="1"/>
  <c r="O145" i="61" s="1"/>
  <c r="U46" i="60"/>
  <c r="P30" i="88" s="1"/>
  <c r="D74" i="67"/>
  <c r="T128" i="60"/>
  <c r="C128" i="61" s="1"/>
  <c r="BH157" i="57"/>
  <c r="BI157" i="57" s="1"/>
  <c r="T74" i="60"/>
  <c r="C74" i="57" s="1"/>
  <c r="D128" i="73"/>
  <c r="R146" i="88"/>
  <c r="D128" i="67"/>
  <c r="D128" i="59"/>
  <c r="BH148" i="57"/>
  <c r="BI148" i="57" s="1"/>
  <c r="D97" i="67"/>
  <c r="BI162" i="57"/>
  <c r="BC18" i="57"/>
  <c r="BC105" i="57"/>
  <c r="BS105" i="57"/>
  <c r="BE18" i="57"/>
  <c r="BJ18" i="57" s="1"/>
  <c r="BL18" i="57" s="1"/>
  <c r="N18" i="61" s="1"/>
  <c r="D128" i="57"/>
  <c r="L124" i="62"/>
  <c r="C129" i="73"/>
  <c r="D97" i="61"/>
  <c r="H18" i="57"/>
  <c r="BB18" i="59"/>
  <c r="D97" i="57"/>
  <c r="D128" i="61"/>
  <c r="D75" i="66"/>
  <c r="D115" i="57"/>
  <c r="N112" i="88"/>
  <c r="D98" i="66"/>
  <c r="D45" i="61"/>
  <c r="AZ105" i="59"/>
  <c r="AZ18" i="57"/>
  <c r="BA18" i="59"/>
  <c r="BS18" i="57"/>
  <c r="L92" i="62"/>
  <c r="U96" i="60"/>
  <c r="D96" i="67" s="1"/>
  <c r="BJ148" i="59"/>
  <c r="BL148" i="59" s="1"/>
  <c r="O148" i="61" s="1"/>
  <c r="D97" i="73"/>
  <c r="BC105" i="59"/>
  <c r="BD18" i="57"/>
  <c r="N80" i="88"/>
  <c r="X118" i="60"/>
  <c r="D97" i="59"/>
  <c r="BB18" i="57"/>
  <c r="H18" i="59"/>
  <c r="N58" i="88"/>
  <c r="P58" i="88"/>
  <c r="U162" i="61"/>
  <c r="AA162" i="61" s="1"/>
  <c r="O158" i="62" s="1"/>
  <c r="D74" i="57"/>
  <c r="D74" i="73"/>
  <c r="D115" i="73"/>
  <c r="D116" i="66"/>
  <c r="P158" i="62"/>
  <c r="BD105" i="57"/>
  <c r="BG145" i="59"/>
  <c r="BI145" i="59" s="1"/>
  <c r="L111" i="62"/>
  <c r="D74" i="61"/>
  <c r="D115" i="67"/>
  <c r="D115" i="59"/>
  <c r="L70" i="62"/>
  <c r="T115" i="60"/>
  <c r="C115" i="67" s="1"/>
  <c r="M158" i="62"/>
  <c r="R158" i="62" s="1"/>
  <c r="U158" i="62" s="1"/>
  <c r="Y158" i="62" s="1"/>
  <c r="AC158" i="62" s="1"/>
  <c r="BB105" i="57"/>
  <c r="D137" i="57"/>
  <c r="BG148" i="59"/>
  <c r="BI148" i="59" s="1"/>
  <c r="D71" i="66"/>
  <c r="P54" i="88"/>
  <c r="BA105" i="59"/>
  <c r="BC18" i="59"/>
  <c r="BH145" i="57"/>
  <c r="BI145" i="57" s="1"/>
  <c r="BB105" i="59"/>
  <c r="BD105" i="59"/>
  <c r="BD18" i="59"/>
  <c r="AZ18" i="59"/>
  <c r="BE18" i="59"/>
  <c r="BG18" i="59" s="1"/>
  <c r="N5" i="88"/>
  <c r="Y136" i="60"/>
  <c r="BJ148" i="57"/>
  <c r="BL148" i="57" s="1"/>
  <c r="N148" i="61" s="1"/>
  <c r="X84" i="60"/>
  <c r="C129" i="67"/>
  <c r="BJ145" i="57"/>
  <c r="BL145" i="57" s="1"/>
  <c r="N145" i="61" s="1"/>
  <c r="L100" i="62"/>
  <c r="O102" i="88"/>
  <c r="C136" i="59"/>
  <c r="BE136" i="59" s="1"/>
  <c r="D105" i="66"/>
  <c r="C118" i="73"/>
  <c r="C129" i="59"/>
  <c r="BA129" i="59" s="1"/>
  <c r="T104" i="60"/>
  <c r="C104" i="59" s="1"/>
  <c r="D104" i="61"/>
  <c r="C70" i="61"/>
  <c r="C70" i="67"/>
  <c r="L17" i="62"/>
  <c r="D104" i="57"/>
  <c r="D104" i="67"/>
  <c r="Y70" i="60"/>
  <c r="D104" i="73"/>
  <c r="C70" i="59"/>
  <c r="BB70" i="59" s="1"/>
  <c r="N88" i="88"/>
  <c r="T21" i="60"/>
  <c r="O5" i="88" s="1"/>
  <c r="P88" i="88"/>
  <c r="C70" i="57"/>
  <c r="BC70" i="57" s="1"/>
  <c r="C137" i="67"/>
  <c r="D24" i="73"/>
  <c r="C71" i="66"/>
  <c r="O71" i="66" s="1"/>
  <c r="C70" i="73"/>
  <c r="X137" i="60"/>
  <c r="O121" i="88"/>
  <c r="P29" i="88"/>
  <c r="O54" i="88"/>
  <c r="D137" i="59"/>
  <c r="D137" i="67"/>
  <c r="X136" i="60"/>
  <c r="Y118" i="60"/>
  <c r="C130" i="66"/>
  <c r="O130" i="66" s="1"/>
  <c r="C79" i="73"/>
  <c r="C136" i="61"/>
  <c r="C118" i="59"/>
  <c r="BD118" i="59" s="1"/>
  <c r="C129" i="57"/>
  <c r="BS129" i="57" s="1"/>
  <c r="C80" i="66"/>
  <c r="O80" i="66" s="1"/>
  <c r="D24" i="67"/>
  <c r="D45" i="73"/>
  <c r="C138" i="66"/>
  <c r="O138" i="66" s="1"/>
  <c r="C137" i="61"/>
  <c r="Y84" i="60"/>
  <c r="D45" i="59"/>
  <c r="D45" i="67"/>
  <c r="C137" i="57"/>
  <c r="BS137" i="57" s="1"/>
  <c r="Y137" i="60"/>
  <c r="D45" i="57"/>
  <c r="U134" i="60"/>
  <c r="D134" i="59" s="1"/>
  <c r="C137" i="59"/>
  <c r="BA137" i="59" s="1"/>
  <c r="D21" i="73"/>
  <c r="C84" i="57"/>
  <c r="BB84" i="57" s="1"/>
  <c r="BB110" i="57"/>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P5" i="88"/>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D21" i="67"/>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X138" i="60"/>
  <c r="Y138" i="60"/>
  <c r="C138" i="57"/>
  <c r="C138" i="67"/>
  <c r="C138" i="73"/>
  <c r="O122" i="88"/>
  <c r="C138" i="61"/>
  <c r="C139" i="66"/>
  <c r="O139" i="66" s="1"/>
  <c r="C138" i="59"/>
  <c r="C60" i="66"/>
  <c r="O60" i="66" s="1"/>
  <c r="D52" i="73"/>
  <c r="X121" i="60"/>
  <c r="C121" i="73"/>
  <c r="T175" i="60"/>
  <c r="C175" i="61" s="1"/>
  <c r="E175" i="61" s="1"/>
  <c r="Y15" i="72"/>
  <c r="P2" i="72" s="1"/>
  <c r="C59" i="59"/>
  <c r="BS59" i="59" s="1"/>
  <c r="C121" i="57"/>
  <c r="BB121" i="57" s="1"/>
  <c r="Y62" i="60"/>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D21" i="61"/>
  <c r="D22" i="66"/>
  <c r="D21" i="57"/>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C73" i="61"/>
  <c r="X73" i="60"/>
  <c r="C73" i="73"/>
  <c r="C73" i="67"/>
  <c r="C74" i="66"/>
  <c r="O74" i="66" s="1"/>
  <c r="C73" i="59"/>
  <c r="Y73" i="60"/>
  <c r="O57" i="88"/>
  <c r="C73"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AZ97" i="59"/>
  <c r="BD97" i="59"/>
  <c r="BS97" i="59"/>
  <c r="BB97" i="59"/>
  <c r="BC97" i="59"/>
  <c r="BA97" i="59"/>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A97" i="57"/>
  <c r="BC97" i="57"/>
  <c r="BB97" i="57"/>
  <c r="BD97" i="57"/>
  <c r="BS97" i="57"/>
  <c r="AZ97" i="57"/>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D171" i="59"/>
  <c r="BA171" i="59"/>
  <c r="BC171" i="59"/>
  <c r="AZ171" i="59"/>
  <c r="BB171" i="59"/>
  <c r="BS171" i="59"/>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09" i="67"/>
  <c r="C110" i="66"/>
  <c r="O110" i="66" s="1"/>
  <c r="O93" i="88"/>
  <c r="C109" i="61"/>
  <c r="C109" i="57"/>
  <c r="C109" i="73"/>
  <c r="X109" i="60"/>
  <c r="C109" i="59"/>
  <c r="Y109" i="60"/>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D71" i="59"/>
  <c r="P55" i="88"/>
  <c r="D71" i="57"/>
  <c r="D71" i="67"/>
  <c r="D71" i="73"/>
  <c r="D71" i="61"/>
  <c r="D72" i="66"/>
  <c r="D67" i="57"/>
  <c r="D68" i="66"/>
  <c r="D67" i="59"/>
  <c r="D67" i="67"/>
  <c r="D67" i="73"/>
  <c r="D67" i="61"/>
  <c r="P51" i="88"/>
  <c r="D114" i="66"/>
  <c r="D113" i="67"/>
  <c r="D113" i="57"/>
  <c r="D113" i="61"/>
  <c r="D113" i="59"/>
  <c r="D113" i="73"/>
  <c r="P97" i="88"/>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49" i="59"/>
  <c r="D50" i="66"/>
  <c r="D49" i="67"/>
  <c r="D49" i="61"/>
  <c r="D49" i="73"/>
  <c r="D49" i="57"/>
  <c r="P33" i="88"/>
  <c r="BC166" i="59"/>
  <c r="BS166" i="59"/>
  <c r="BB166" i="59"/>
  <c r="BD166" i="59"/>
  <c r="AZ166" i="59"/>
  <c r="BA166" i="59"/>
  <c r="H166" i="59"/>
  <c r="BE166" i="59"/>
  <c r="X41" i="60"/>
  <c r="O25" i="88"/>
  <c r="C41" i="67"/>
  <c r="C41" i="73"/>
  <c r="C41" i="57"/>
  <c r="Y41" i="60"/>
  <c r="C41" i="61"/>
  <c r="C42" i="66"/>
  <c r="O42" i="66" s="1"/>
  <c r="C41" i="59"/>
  <c r="C35" i="73"/>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C107" i="57"/>
  <c r="C107" i="73"/>
  <c r="C108" i="66"/>
  <c r="O108" i="66" s="1"/>
  <c r="X107" i="60"/>
  <c r="Y107" i="60"/>
  <c r="O91" i="88"/>
  <c r="C107" i="59"/>
  <c r="C107" i="61"/>
  <c r="C107" i="6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C36" i="66" l="1"/>
  <c r="O36" i="66" s="1"/>
  <c r="C35" i="61"/>
  <c r="C35" i="67"/>
  <c r="O19" i="88"/>
  <c r="X35" i="60"/>
  <c r="Y35" i="60"/>
  <c r="C35" i="57"/>
  <c r="BD35" i="57" s="1"/>
  <c r="S157" i="61"/>
  <c r="V157" i="61" s="1"/>
  <c r="AB157" i="61" s="1"/>
  <c r="P153" i="62" s="1"/>
  <c r="P122" i="88"/>
  <c r="C128" i="73"/>
  <c r="D138" i="59"/>
  <c r="P80" i="88"/>
  <c r="BJ165" i="59"/>
  <c r="BL165" i="59" s="1"/>
  <c r="O165" i="61" s="1"/>
  <c r="C74" i="67"/>
  <c r="AZ30" i="59"/>
  <c r="BC30" i="59"/>
  <c r="D47" i="66"/>
  <c r="BA30" i="59"/>
  <c r="BB30" i="59"/>
  <c r="AZ139" i="57"/>
  <c r="BG165" i="59"/>
  <c r="BI165" i="59" s="1"/>
  <c r="BS30" i="59"/>
  <c r="BA30" i="57"/>
  <c r="BB30" i="57"/>
  <c r="BG139" i="57"/>
  <c r="BI139" i="57" s="1"/>
  <c r="BB139" i="57"/>
  <c r="C74" i="59"/>
  <c r="BC74" i="59" s="1"/>
  <c r="BC30" i="57"/>
  <c r="BC139" i="57"/>
  <c r="BD139" i="57"/>
  <c r="AZ30" i="57"/>
  <c r="BA139" i="57"/>
  <c r="H139" i="57"/>
  <c r="BS139" i="57"/>
  <c r="D46" i="67"/>
  <c r="BD30" i="57"/>
  <c r="BJ139" i="57"/>
  <c r="BL139" i="57" s="1"/>
  <c r="N139" i="61" s="1"/>
  <c r="X74" i="60"/>
  <c r="D46" i="59"/>
  <c r="C75" i="66"/>
  <c r="O75" i="66" s="1"/>
  <c r="D46" i="61"/>
  <c r="D46" i="73"/>
  <c r="Y74" i="60"/>
  <c r="D46" i="57"/>
  <c r="D138" i="57"/>
  <c r="D138" i="67"/>
  <c r="D138" i="73"/>
  <c r="D139" i="66"/>
  <c r="C128" i="57"/>
  <c r="BA128" i="57" s="1"/>
  <c r="BS139" i="59"/>
  <c r="BD139" i="59"/>
  <c r="BC139" i="59"/>
  <c r="BE139" i="59"/>
  <c r="BB139" i="59"/>
  <c r="AZ139" i="59"/>
  <c r="H139" i="59"/>
  <c r="BA139" i="59"/>
  <c r="Y128" i="60"/>
  <c r="S145" i="61"/>
  <c r="U145" i="61" s="1"/>
  <c r="AA145" i="61" s="1"/>
  <c r="Y145" i="61" s="1"/>
  <c r="C128" i="59"/>
  <c r="BS128" i="59" s="1"/>
  <c r="C129" i="66"/>
  <c r="O129" i="66" s="1"/>
  <c r="S148" i="61"/>
  <c r="V148" i="61" s="1"/>
  <c r="AB148" i="61" s="1"/>
  <c r="T132" i="88" s="1"/>
  <c r="O58" i="88"/>
  <c r="C74" i="61"/>
  <c r="X128" i="60"/>
  <c r="O112" i="88"/>
  <c r="C74" i="73"/>
  <c r="C128" i="67"/>
  <c r="D96" i="59"/>
  <c r="AZ118" i="59"/>
  <c r="BS84" i="57"/>
  <c r="C115" i="57"/>
  <c r="AZ115" i="57" s="1"/>
  <c r="D96" i="57"/>
  <c r="D97" i="66"/>
  <c r="D96" i="73"/>
  <c r="U146" i="88"/>
  <c r="AZ70" i="59"/>
  <c r="D134" i="67"/>
  <c r="D96" i="61"/>
  <c r="BC70" i="59"/>
  <c r="BG18" i="57"/>
  <c r="BH18" i="57"/>
  <c r="S146" i="88"/>
  <c r="C21" i="73"/>
  <c r="C158" i="62"/>
  <c r="O99" i="88"/>
  <c r="X104" i="60"/>
  <c r="BC129" i="59"/>
  <c r="C115" i="73"/>
  <c r="O88" i="88"/>
  <c r="C115" i="61"/>
  <c r="C116" i="66"/>
  <c r="O116" i="66" s="1"/>
  <c r="Y115" i="60"/>
  <c r="AZ136" i="59"/>
  <c r="AZ129" i="59"/>
  <c r="Z162" i="61"/>
  <c r="Y162" i="61"/>
  <c r="C115" i="59"/>
  <c r="BB115" i="59" s="1"/>
  <c r="X115" i="60"/>
  <c r="BA136" i="59"/>
  <c r="Y104" i="60"/>
  <c r="BD129" i="59"/>
  <c r="BB70" i="57"/>
  <c r="BA81" i="57"/>
  <c r="BJ18" i="59"/>
  <c r="BL18" i="59" s="1"/>
  <c r="O18" i="61" s="1"/>
  <c r="S18" i="61" s="1"/>
  <c r="V18" i="61" s="1"/>
  <c r="AB18" i="61" s="1"/>
  <c r="P14" i="62" s="1"/>
  <c r="BH18" i="59"/>
  <c r="BI18" i="59" s="1"/>
  <c r="AZ118" i="57"/>
  <c r="BS70" i="59"/>
  <c r="BS70" i="57"/>
  <c r="AZ70" i="57"/>
  <c r="BD136" i="59"/>
  <c r="BS136" i="59"/>
  <c r="C104" i="67"/>
  <c r="C105" i="66"/>
  <c r="O105" i="66" s="1"/>
  <c r="BS118" i="59"/>
  <c r="BC84" i="57"/>
  <c r="BB136" i="59"/>
  <c r="H136" i="59"/>
  <c r="C104" i="57"/>
  <c r="AZ104" i="57" s="1"/>
  <c r="C104" i="73"/>
  <c r="BB118" i="59"/>
  <c r="BC136" i="59"/>
  <c r="C104" i="61"/>
  <c r="BC118" i="59"/>
  <c r="BD84" i="57"/>
  <c r="BD136" i="57"/>
  <c r="BD129" i="57"/>
  <c r="BB129" i="59"/>
  <c r="BA70" i="59"/>
  <c r="BD70" i="57"/>
  <c r="BA70" i="57"/>
  <c r="C21" i="59"/>
  <c r="BC21" i="59" s="1"/>
  <c r="BS129" i="59"/>
  <c r="BD70" i="59"/>
  <c r="C22" i="66"/>
  <c r="O22" i="66" s="1"/>
  <c r="C21" i="57"/>
  <c r="BE21" i="57" s="1"/>
  <c r="H137" i="59"/>
  <c r="C21" i="67"/>
  <c r="X21" i="60"/>
  <c r="C21" i="61"/>
  <c r="BC136" i="57"/>
  <c r="Y21" i="60"/>
  <c r="BD137" i="57"/>
  <c r="AZ121" i="57"/>
  <c r="P118" i="88"/>
  <c r="BC118" i="57"/>
  <c r="AZ84" i="57"/>
  <c r="BA84" i="57"/>
  <c r="BA45" i="57"/>
  <c r="D134" i="73"/>
  <c r="BB129" i="57"/>
  <c r="BC129" i="57"/>
  <c r="BB118" i="57"/>
  <c r="BA118" i="59"/>
  <c r="BA129" i="57"/>
  <c r="AZ129" i="57"/>
  <c r="BA118" i="57"/>
  <c r="H45" i="57"/>
  <c r="D175" i="73"/>
  <c r="D86" i="59"/>
  <c r="BS136" i="57"/>
  <c r="H136" i="57"/>
  <c r="AZ136" i="57"/>
  <c r="BS137" i="59"/>
  <c r="BE53" i="59"/>
  <c r="BG53" i="59" s="1"/>
  <c r="BA136" i="57"/>
  <c r="BB53" i="59"/>
  <c r="BD53" i="59"/>
  <c r="BE136" i="57"/>
  <c r="BH136" i="57"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S164" i="61" s="1"/>
  <c r="BH164" i="57"/>
  <c r="BG164" i="57"/>
  <c r="S159" i="61"/>
  <c r="U159" i="61" s="1"/>
  <c r="AA159" i="61"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B138" i="57"/>
  <c r="H138" i="57"/>
  <c r="BA138" i="57"/>
  <c r="AZ138" i="57"/>
  <c r="BS138" i="57"/>
  <c r="BC138" i="57"/>
  <c r="BD138" i="57"/>
  <c r="BE138" i="57"/>
  <c r="BA59" i="57"/>
  <c r="BI159" i="59"/>
  <c r="BI163" i="57"/>
  <c r="BC20" i="59"/>
  <c r="BS138" i="59"/>
  <c r="BC138" i="59"/>
  <c r="BE138" i="59"/>
  <c r="H138" i="59"/>
  <c r="BD138" i="59"/>
  <c r="AZ138" i="59"/>
  <c r="BB138" i="59"/>
  <c r="BA138" i="59"/>
  <c r="C52" i="67"/>
  <c r="C52" i="59"/>
  <c r="BE52" i="59" s="1"/>
  <c r="C52" i="61"/>
  <c r="BA134" i="57"/>
  <c r="BB134" i="57"/>
  <c r="BC134" i="57"/>
  <c r="BS134" i="57"/>
  <c r="H134" i="57"/>
  <c r="BE134" i="57"/>
  <c r="AZ134" i="57"/>
  <c r="BD134" i="57"/>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BI159" i="57"/>
  <c r="BH64" i="59"/>
  <c r="BJ64" i="59" s="1"/>
  <c r="BL64" i="59" s="1"/>
  <c r="O64" i="61" s="1"/>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C73" i="59"/>
  <c r="BA73" i="59"/>
  <c r="AZ73" i="59"/>
  <c r="BS73" i="59"/>
  <c r="BB73" i="59"/>
  <c r="BD73" i="59"/>
  <c r="BD176" i="59"/>
  <c r="BB176" i="59"/>
  <c r="BS176" i="59"/>
  <c r="BC176" i="59"/>
  <c r="BA176" i="59"/>
  <c r="AZ176" i="59"/>
  <c r="BH146" i="57"/>
  <c r="BJ146" i="57"/>
  <c r="BL146" i="57" s="1"/>
  <c r="N146" i="61" s="1"/>
  <c r="BG146" i="57"/>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D73" i="57"/>
  <c r="BS73" i="57"/>
  <c r="AZ73" i="57"/>
  <c r="BB73" i="57"/>
  <c r="BC73" i="57"/>
  <c r="BA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9"/>
  <c r="BS107" i="59"/>
  <c r="AZ107" i="59"/>
  <c r="BA107" i="59"/>
  <c r="BB107" i="59"/>
  <c r="BC107" i="59"/>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BH136" i="59"/>
  <c r="BG136" i="59"/>
  <c r="BJ136" i="59"/>
  <c r="BL136" i="59" s="1"/>
  <c r="O136" i="61" s="1"/>
  <c r="AZ109" i="59"/>
  <c r="BD109" i="59"/>
  <c r="BC109" i="59"/>
  <c r="BA109" i="59"/>
  <c r="BB109" i="59"/>
  <c r="BS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BC120" i="59"/>
  <c r="BA120" i="59"/>
  <c r="AZ120" i="59"/>
  <c r="BB120" i="59"/>
  <c r="BD120" i="59"/>
  <c r="BS120" i="59"/>
  <c r="BD61" i="59"/>
  <c r="BB61" i="59"/>
  <c r="AZ61" i="59"/>
  <c r="BS61" i="59"/>
  <c r="BC61" i="59"/>
  <c r="BA61" i="59"/>
  <c r="BC104" i="59"/>
  <c r="BB104" i="59"/>
  <c r="AZ104" i="59"/>
  <c r="BA104" i="59"/>
  <c r="BS104" i="59"/>
  <c r="BD104"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B35" i="57"/>
  <c r="BD35" i="59"/>
  <c r="BS35" i="59"/>
  <c r="BC35" i="59"/>
  <c r="BA35" i="59"/>
  <c r="AZ35" i="59"/>
  <c r="BB35" i="59"/>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09" i="57"/>
  <c r="BB109" i="57"/>
  <c r="BC109" i="57"/>
  <c r="AZ109" i="57"/>
  <c r="BA109" i="57"/>
  <c r="BD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M153" i="62" l="1"/>
  <c r="R153" i="62" s="1"/>
  <c r="BC35" i="57"/>
  <c r="BS35" i="57"/>
  <c r="BA35" i="57"/>
  <c r="AZ35" i="57"/>
  <c r="BC128" i="57"/>
  <c r="BS128" i="57"/>
  <c r="R129" i="88"/>
  <c r="U157" i="61"/>
  <c r="AA157" i="61" s="1"/>
  <c r="S141" i="88" s="1"/>
  <c r="T141" i="88"/>
  <c r="R141" i="88"/>
  <c r="AZ74" i="59"/>
  <c r="BB128" i="57"/>
  <c r="AZ128" i="57"/>
  <c r="BA74" i="59"/>
  <c r="BD128" i="57"/>
  <c r="BB74" i="59"/>
  <c r="BD74" i="59"/>
  <c r="BS74" i="59"/>
  <c r="P144" i="62"/>
  <c r="BD128" i="59"/>
  <c r="O141" i="62"/>
  <c r="BB128" i="59"/>
  <c r="M141" i="62"/>
  <c r="R141" i="62" s="1"/>
  <c r="U129" i="88" s="1"/>
  <c r="U148" i="61"/>
  <c r="AA148" i="61" s="1"/>
  <c r="Z148" i="61" s="1"/>
  <c r="S129" i="88"/>
  <c r="Z145" i="61"/>
  <c r="C141" i="62"/>
  <c r="V145" i="61"/>
  <c r="AB145" i="61" s="1"/>
  <c r="T129" i="88" s="1"/>
  <c r="M144" i="62"/>
  <c r="R144" i="62" s="1"/>
  <c r="U144" i="62" s="1"/>
  <c r="Y144" i="62" s="1"/>
  <c r="AC144" i="62" s="1"/>
  <c r="BB115" i="57"/>
  <c r="R132" i="88"/>
  <c r="BJ139" i="59"/>
  <c r="BL139" i="59" s="1"/>
  <c r="O139" i="61" s="1"/>
  <c r="S139" i="61" s="1"/>
  <c r="M135" i="62" s="1"/>
  <c r="R135" i="62" s="1"/>
  <c r="U135" i="62" s="1"/>
  <c r="Y135" i="62" s="1"/>
  <c r="AC135" i="62" s="1"/>
  <c r="BG139" i="59"/>
  <c r="BH139" i="59"/>
  <c r="BA128" i="59"/>
  <c r="BC128" i="59"/>
  <c r="AZ128" i="59"/>
  <c r="BD115" i="57"/>
  <c r="BA115" i="57"/>
  <c r="BC115" i="57"/>
  <c r="BS115" i="57"/>
  <c r="H21" i="59"/>
  <c r="BC115" i="59"/>
  <c r="BI18" i="57"/>
  <c r="BJ136" i="57"/>
  <c r="BL136" i="57" s="1"/>
  <c r="N136" i="61" s="1"/>
  <c r="S136" i="61" s="1"/>
  <c r="BS115" i="59"/>
  <c r="T2" i="88"/>
  <c r="AZ115" i="59"/>
  <c r="BD115" i="59"/>
  <c r="BA115" i="59"/>
  <c r="BC104" i="57"/>
  <c r="BD104" i="57"/>
  <c r="BH53" i="59"/>
  <c r="BI53" i="59" s="1"/>
  <c r="R2" i="88"/>
  <c r="U18" i="61"/>
  <c r="AA18" i="61" s="1"/>
  <c r="O14" i="62" s="1"/>
  <c r="M14" i="62"/>
  <c r="R14" i="62" s="1"/>
  <c r="U2" i="88" s="1"/>
  <c r="H21" i="57"/>
  <c r="BB104" i="57"/>
  <c r="BA104" i="57"/>
  <c r="BA21" i="59"/>
  <c r="BC21" i="57"/>
  <c r="BS104" i="57"/>
  <c r="BJ137" i="59"/>
  <c r="BL137" i="59" s="1"/>
  <c r="O137" i="61" s="1"/>
  <c r="BB21" i="59"/>
  <c r="BB21" i="57"/>
  <c r="BE21" i="59"/>
  <c r="BG21" i="59" s="1"/>
  <c r="BS21" i="57"/>
  <c r="BC175" i="57"/>
  <c r="BG136" i="57"/>
  <c r="BI136" i="57" s="1"/>
  <c r="BS21" i="59"/>
  <c r="AZ21" i="59"/>
  <c r="AZ21" i="57"/>
  <c r="BA21" i="57"/>
  <c r="BD21" i="59"/>
  <c r="BD21" i="57"/>
  <c r="BJ53" i="59"/>
  <c r="BL53" i="59" s="1"/>
  <c r="O53" i="61" s="1"/>
  <c r="BS175" i="57"/>
  <c r="U146" i="62"/>
  <c r="Y146" i="62" s="1"/>
  <c r="AC146" i="62" s="1"/>
  <c r="O146" i="62"/>
  <c r="BJ137" i="57"/>
  <c r="BL137" i="57" s="1"/>
  <c r="N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V164" i="61"/>
  <c r="AB164" i="61" s="1"/>
  <c r="U164" i="61"/>
  <c r="AA164" i="61" s="1"/>
  <c r="R148" i="88"/>
  <c r="M160" i="62"/>
  <c r="R160" i="62" s="1"/>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G138" i="57"/>
  <c r="BJ138" i="57"/>
  <c r="BL138" i="57" s="1"/>
  <c r="N138" i="61" s="1"/>
  <c r="BH138" i="57"/>
  <c r="H76" i="57"/>
  <c r="BJ81" i="57"/>
  <c r="BL81" i="57" s="1"/>
  <c r="N81" i="61" s="1"/>
  <c r="BH134" i="59"/>
  <c r="BJ134" i="59"/>
  <c r="BL134" i="59" s="1"/>
  <c r="O134" i="61" s="1"/>
  <c r="BG134" i="59"/>
  <c r="BG134" i="57"/>
  <c r="BJ134" i="57"/>
  <c r="BL134" i="57" s="1"/>
  <c r="N134" i="61" s="1"/>
  <c r="BH134" i="57"/>
  <c r="BG110" i="59"/>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BI136"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J21" i="57"/>
  <c r="BL21" i="57" s="1"/>
  <c r="BG21" i="57"/>
  <c r="BH21" i="57"/>
  <c r="O18" i="66"/>
  <c r="BE127" i="59"/>
  <c r="BE125" i="57"/>
  <c r="BJ130" i="57"/>
  <c r="BL130" i="57" s="1"/>
  <c r="N130" i="61" s="1"/>
  <c r="BG130" i="57"/>
  <c r="BH130" i="57"/>
  <c r="S160" i="61"/>
  <c r="BE40" i="59"/>
  <c r="H60" i="57"/>
  <c r="H29" i="59"/>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C37" i="70"/>
  <c r="F9" i="66"/>
  <c r="F11" i="66" s="1"/>
  <c r="S166" i="61"/>
  <c r="V166" i="61" s="1"/>
  <c r="AB166" i="61" s="1"/>
  <c r="BI166" i="57"/>
  <c r="BI160" i="57"/>
  <c r="H109" i="59"/>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P141" i="62" l="1"/>
  <c r="Y157" i="61"/>
  <c r="C153" i="62"/>
  <c r="O153" i="62"/>
  <c r="Z157" i="61"/>
  <c r="Y148" i="61"/>
  <c r="U139" i="61"/>
  <c r="AA139" i="61" s="1"/>
  <c r="Z139" i="61" s="1"/>
  <c r="U141" i="62"/>
  <c r="Y141" i="62" s="1"/>
  <c r="AC141" i="62" s="1"/>
  <c r="V139" i="61"/>
  <c r="AB139" i="61" s="1"/>
  <c r="P135" i="62" s="1"/>
  <c r="C144" i="62"/>
  <c r="O144" i="62"/>
  <c r="R123" i="88"/>
  <c r="U123" i="88"/>
  <c r="S132" i="88"/>
  <c r="BI139" i="59"/>
  <c r="U132" i="88"/>
  <c r="BH21" i="59"/>
  <c r="BI21" i="59" s="1"/>
  <c r="BJ21" i="59"/>
  <c r="BL21" i="59" s="1"/>
  <c r="O21" i="61" s="1"/>
  <c r="C14" i="62"/>
  <c r="S137" i="61"/>
  <c r="V137" i="61" s="1"/>
  <c r="AB137" i="61" s="1"/>
  <c r="T121" i="88" s="1"/>
  <c r="U14" i="62"/>
  <c r="Y14" i="62" s="1"/>
  <c r="AC14" i="62" s="1"/>
  <c r="Y18" i="61"/>
  <c r="Z18" i="61"/>
  <c r="S2" i="88"/>
  <c r="S53" i="61"/>
  <c r="V53" i="61" s="1"/>
  <c r="AB53" i="61" s="1"/>
  <c r="T37" i="88" s="1"/>
  <c r="BJ81" i="59"/>
  <c r="BL81" i="59" s="1"/>
  <c r="O81" i="61" s="1"/>
  <c r="S81" i="61" s="1"/>
  <c r="R65" i="88" s="1"/>
  <c r="BJ175" i="57"/>
  <c r="BL175" i="57" s="1"/>
  <c r="N175" i="61" s="1"/>
  <c r="BG175" i="57"/>
  <c r="BI175" i="57"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U148" i="88"/>
  <c r="U160" i="62"/>
  <c r="Y160" i="62" s="1"/>
  <c r="AC160" i="62" s="1"/>
  <c r="P160" i="62"/>
  <c r="T148" i="88"/>
  <c r="Y164" i="61"/>
  <c r="Z164" i="61"/>
  <c r="S148" i="88"/>
  <c r="C160" i="62"/>
  <c r="O160" i="62"/>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U53" i="61"/>
  <c r="AA53" i="61" s="1"/>
  <c r="Y53" i="61"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T123" i="88"/>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21"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177" i="59"/>
  <c r="BI170" i="57"/>
  <c r="BI55" i="57"/>
  <c r="BI58" i="57"/>
  <c r="BI46" i="59"/>
  <c r="BE39" i="57"/>
  <c r="BH39" i="57" s="1"/>
  <c r="H39" i="59"/>
  <c r="BI47" i="59"/>
  <c r="BI28" i="59"/>
  <c r="BI26" i="57"/>
  <c r="BI131" i="59"/>
  <c r="BI44" i="59"/>
  <c r="H43" i="59"/>
  <c r="H39" i="57"/>
  <c r="BI49" i="57"/>
  <c r="D37" i="70"/>
  <c r="D41" i="70"/>
  <c r="BG67" i="59"/>
  <c r="BH67" i="59"/>
  <c r="U136" i="61"/>
  <c r="AA136" i="61" s="1"/>
  <c r="M132" i="62"/>
  <c r="R132" i="62" s="1"/>
  <c r="R120" i="88"/>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F37" i="70"/>
  <c r="F41" i="70"/>
  <c r="BI174" i="59"/>
  <c r="S177" i="61"/>
  <c r="V177" i="61" s="1"/>
  <c r="AB177" i="61" s="1"/>
  <c r="BI177" i="57"/>
  <c r="S170" i="61"/>
  <c r="V170" i="61" s="1"/>
  <c r="AB170" i="61" s="1"/>
  <c r="BI170" i="59"/>
  <c r="S55" i="61"/>
  <c r="V55" i="61" s="1"/>
  <c r="AB55" i="61" s="1"/>
  <c r="V136" i="61"/>
  <c r="AB136"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BI116" i="57"/>
  <c r="O135" i="62" l="1"/>
  <c r="C135" i="62"/>
  <c r="BI29" i="57"/>
  <c r="Y139" i="61"/>
  <c r="S123" i="88"/>
  <c r="R121" i="88"/>
  <c r="M133" i="62"/>
  <c r="R133" i="62" s="1"/>
  <c r="U133" i="62" s="1"/>
  <c r="Y133" i="62" s="1"/>
  <c r="AC133" i="62" s="1"/>
  <c r="R37" i="88"/>
  <c r="M49" i="62"/>
  <c r="R49" i="62" s="1"/>
  <c r="U37" i="88" s="1"/>
  <c r="P133" i="62"/>
  <c r="U137" i="61"/>
  <c r="AA137" i="61" s="1"/>
  <c r="Z137" i="61" s="1"/>
  <c r="P49" i="62"/>
  <c r="S175" i="61"/>
  <c r="U175" i="61" s="1"/>
  <c r="AA175" i="61" s="1"/>
  <c r="Z175" i="61" s="1"/>
  <c r="R63" i="88"/>
  <c r="U15" i="62"/>
  <c r="Y15" i="62" s="1"/>
  <c r="AC15" i="62" s="1"/>
  <c r="T63" i="88"/>
  <c r="M75" i="62"/>
  <c r="U79" i="61"/>
  <c r="AA79" i="61" s="1"/>
  <c r="C75" i="62"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Z53" i="61"/>
  <c r="O49" i="62"/>
  <c r="S37" i="88"/>
  <c r="C49" i="62"/>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V76" i="61"/>
  <c r="AB76" i="61" s="1"/>
  <c r="T60" i="88" s="1"/>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BI128" i="57"/>
  <c r="BI38" i="59"/>
  <c r="BI85" i="57"/>
  <c r="S93" i="61"/>
  <c r="V93" i="61" s="1"/>
  <c r="AB93" i="61" s="1"/>
  <c r="P89" i="62" s="1"/>
  <c r="BI86" i="57"/>
  <c r="S102" i="61"/>
  <c r="V102" i="61" s="1"/>
  <c r="AB102" i="61" s="1"/>
  <c r="P98"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U132" i="62"/>
  <c r="Y132" i="62" s="1"/>
  <c r="AC132" i="62" s="1"/>
  <c r="U120" i="88"/>
  <c r="BI67" i="59"/>
  <c r="P95" i="62"/>
  <c r="T83" i="88"/>
  <c r="R25" i="88"/>
  <c r="U41" i="61"/>
  <c r="AA41" i="61" s="1"/>
  <c r="M37" i="62"/>
  <c r="U37" i="61"/>
  <c r="AA37" i="61" s="1"/>
  <c r="R21" i="88"/>
  <c r="M33" i="62"/>
  <c r="P32" i="62"/>
  <c r="T20" i="88"/>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P132" i="62"/>
  <c r="T120"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Y136" i="61"/>
  <c r="Z136" i="61"/>
  <c r="C132" i="62"/>
  <c r="S120" i="88"/>
  <c r="O132" i="62"/>
  <c r="U121" i="88" l="1"/>
  <c r="U49" i="62"/>
  <c r="Y49" i="62" s="1"/>
  <c r="AC49" i="62" s="1"/>
  <c r="R159" i="88"/>
  <c r="M171" i="62"/>
  <c r="R171" i="62" s="1"/>
  <c r="U171" i="62" s="1"/>
  <c r="Y171" i="62" s="1"/>
  <c r="AC171" i="62" s="1"/>
  <c r="S121" i="88"/>
  <c r="O171" i="62"/>
  <c r="Y137" i="61"/>
  <c r="C133" i="62"/>
  <c r="O133" i="62"/>
  <c r="S159" i="88"/>
  <c r="Y175" i="61"/>
  <c r="S63" i="88"/>
  <c r="O75" i="62"/>
  <c r="C171" i="62"/>
  <c r="E171" i="62" s="1"/>
  <c r="V175" i="61"/>
  <c r="AB175" i="61" s="1"/>
  <c r="P171" i="62" s="1"/>
  <c r="Z79" i="61"/>
  <c r="T87" i="88"/>
  <c r="Y79" i="61"/>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P72" i="62"/>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T159" i="88" l="1"/>
  <c r="Z109" i="61"/>
  <c r="R123" i="62"/>
  <c r="U111" i="88" s="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U123" i="62" l="1"/>
  <c r="Y123" i="62" s="1"/>
  <c r="AC123" i="62" s="1"/>
  <c r="G176" i="62"/>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1855" i="56" l="1"/>
  <c r="B35" i="56"/>
  <c r="A34" i="56"/>
  <c r="B1856" i="56" l="1"/>
  <c r="A1855" i="56"/>
  <c r="B36" i="56"/>
  <c r="A35" i="56"/>
  <c r="A1856" i="56" l="1"/>
  <c r="B1857" i="56"/>
  <c r="B37" i="56"/>
  <c r="A36" i="56"/>
  <c r="B1858" i="56" l="1"/>
  <c r="A1857" i="56"/>
  <c r="B38" i="56"/>
  <c r="A37" i="56"/>
  <c r="B1859" i="56" l="1"/>
  <c r="A1858" i="56"/>
  <c r="B39" i="56"/>
  <c r="A38" i="56"/>
  <c r="B1860" i="56" l="1"/>
  <c r="A1859" i="56"/>
  <c r="B40" i="56"/>
  <c r="A39" i="56"/>
  <c r="B1730" i="56" l="1"/>
  <c r="B1861" i="56"/>
  <c r="A1860" i="56"/>
  <c r="A40" i="56"/>
  <c r="B41" i="56"/>
  <c r="B1862" i="56" l="1"/>
  <c r="A1861" i="56"/>
  <c r="A1730" i="56"/>
  <c r="B1731" i="56"/>
  <c r="A41" i="56"/>
  <c r="B42" i="56"/>
  <c r="B1732" i="56" l="1"/>
  <c r="A1731" i="56"/>
  <c r="A1862" i="56"/>
  <c r="B1863" i="56"/>
  <c r="B43" i="56"/>
  <c r="A42" i="56"/>
  <c r="B1864" i="56" l="1"/>
  <c r="A1863" i="56"/>
  <c r="A1732" i="56"/>
  <c r="B1733" i="56"/>
  <c r="A43" i="56"/>
  <c r="B44" i="56"/>
  <c r="A1733" i="56" l="1"/>
  <c r="B1734" i="56"/>
  <c r="A1864" i="56"/>
  <c r="B1865" i="56"/>
  <c r="B45" i="56"/>
  <c r="A44" i="56"/>
  <c r="B1735" i="56" l="1"/>
  <c r="A1734" i="56"/>
  <c r="A1865" i="56"/>
  <c r="B1866" i="56"/>
  <c r="B46" i="56"/>
  <c r="A45" i="56"/>
  <c r="B1605" i="56" l="1"/>
  <c r="A1866" i="56"/>
  <c r="B1867" i="56"/>
  <c r="A1735" i="56"/>
  <c r="B1736" i="56"/>
  <c r="B47" i="56"/>
  <c r="A46" i="56"/>
  <c r="A1605" i="56" l="1"/>
  <c r="B1606" i="56"/>
  <c r="A1736" i="56"/>
  <c r="B1737" i="56"/>
  <c r="B1868" i="56"/>
  <c r="A1867" i="56"/>
  <c r="B48" i="56"/>
  <c r="A47" i="56"/>
  <c r="A1606" i="56" l="1"/>
  <c r="B1607" i="56"/>
  <c r="A1737" i="56"/>
  <c r="B1738" i="56"/>
  <c r="B1869" i="56"/>
  <c r="A1868" i="56"/>
  <c r="B49" i="56"/>
  <c r="A48" i="56"/>
  <c r="A1607" i="56" l="1"/>
  <c r="B1608" i="56"/>
  <c r="A1738" i="56"/>
  <c r="B1739" i="56"/>
  <c r="B1870" i="56"/>
  <c r="A1869" i="56"/>
  <c r="A49" i="56"/>
  <c r="B50" i="56"/>
  <c r="A1608" i="56" l="1"/>
  <c r="B1609" i="56"/>
  <c r="B1480" i="56"/>
  <c r="B1740" i="56"/>
  <c r="A1739" i="56"/>
  <c r="B1871" i="56"/>
  <c r="A1870" i="56"/>
  <c r="A50" i="56"/>
  <c r="B51" i="56"/>
  <c r="B1610" i="56" l="1"/>
  <c r="A1609" i="56"/>
  <c r="B1481" i="56"/>
  <c r="A1480" i="56"/>
  <c r="A1740" i="56"/>
  <c r="B1741" i="56"/>
  <c r="A1871" i="56"/>
  <c r="B1872" i="56"/>
  <c r="B52" i="56"/>
  <c r="A51" i="56"/>
  <c r="B1611" i="56" l="1"/>
  <c r="A1610" i="56"/>
  <c r="B1873" i="56"/>
  <c r="A1872" i="56"/>
  <c r="A1741" i="56"/>
  <c r="B1742" i="56"/>
  <c r="B1356" i="56"/>
  <c r="B1482" i="56"/>
  <c r="A1481" i="56"/>
  <c r="A52" i="56"/>
  <c r="B53" i="56"/>
  <c r="A1611" i="56" l="1"/>
  <c r="B1612" i="56"/>
  <c r="B1357" i="56"/>
  <c r="A1356" i="56"/>
  <c r="B1743" i="56"/>
  <c r="A1742" i="56"/>
  <c r="B1483" i="56"/>
  <c r="A1482" i="56"/>
  <c r="A1873" i="56"/>
  <c r="B1874" i="56"/>
  <c r="A53" i="56"/>
  <c r="B54" i="56"/>
  <c r="B1613" i="56" l="1"/>
  <c r="A1612" i="56"/>
  <c r="A1357" i="56"/>
  <c r="B1358" i="56"/>
  <c r="A1874" i="56"/>
  <c r="B1875" i="56"/>
  <c r="A1483" i="56"/>
  <c r="B1484" i="56"/>
  <c r="A1743" i="56"/>
  <c r="B1744" i="56"/>
  <c r="B55" i="56"/>
  <c r="A54" i="56"/>
  <c r="A1613" i="56" l="1"/>
  <c r="B1614" i="56"/>
  <c r="B1745" i="56"/>
  <c r="A1744" i="56"/>
  <c r="B1485" i="56"/>
  <c r="A1484" i="56"/>
  <c r="B1876" i="56"/>
  <c r="A1875" i="56"/>
  <c r="A1358" i="56"/>
  <c r="B1359" i="56"/>
  <c r="A55" i="56"/>
  <c r="B56" i="56"/>
  <c r="B1615" i="56" l="1"/>
  <c r="A1614" i="56"/>
  <c r="B1360" i="56"/>
  <c r="A1359" i="56"/>
  <c r="B1486" i="56"/>
  <c r="A1485" i="56"/>
  <c r="A1876" i="56"/>
  <c r="B1877" i="56"/>
  <c r="A1745" i="56"/>
  <c r="B1746" i="56"/>
  <c r="B57" i="56"/>
  <c r="A56" i="56"/>
  <c r="A1615" i="56" l="1"/>
  <c r="B1616" i="56"/>
  <c r="A1877" i="56"/>
  <c r="B1878" i="56"/>
  <c r="B1747" i="56"/>
  <c r="A1746" i="56"/>
  <c r="A1486" i="56"/>
  <c r="B1487" i="56"/>
  <c r="A1360" i="56"/>
  <c r="B1361" i="56"/>
  <c r="A57" i="56"/>
  <c r="B58" i="56"/>
  <c r="B1617" i="56" l="1"/>
  <c r="A1616" i="56"/>
  <c r="A1487" i="56"/>
  <c r="B1488" i="56"/>
  <c r="A1361" i="56"/>
  <c r="B1362" i="56"/>
  <c r="A1878" i="56"/>
  <c r="B1879" i="56"/>
  <c r="B1748" i="56"/>
  <c r="A1747" i="56"/>
  <c r="A58" i="56"/>
  <c r="B59" i="56"/>
  <c r="A1617" i="56" l="1"/>
  <c r="B1618" i="56"/>
  <c r="B1880" i="56"/>
  <c r="A1879" i="56"/>
  <c r="B1363" i="56"/>
  <c r="A1362" i="56"/>
  <c r="A1488" i="56"/>
  <c r="B1489" i="56"/>
  <c r="A1748" i="56"/>
  <c r="B1749" i="56"/>
  <c r="A59" i="56"/>
  <c r="B60" i="56"/>
  <c r="A1618" i="56" l="1"/>
  <c r="B1619" i="56"/>
  <c r="A1489" i="56"/>
  <c r="B1490" i="56"/>
  <c r="A1749" i="56"/>
  <c r="B1750" i="56"/>
  <c r="B1364" i="56"/>
  <c r="A1363" i="56"/>
  <c r="A1880" i="56"/>
  <c r="B1881" i="56"/>
  <c r="B61" i="56"/>
  <c r="A60" i="56"/>
  <c r="B1231" i="56" l="1"/>
  <c r="A1619" i="56"/>
  <c r="B1620" i="56"/>
  <c r="B1751" i="56"/>
  <c r="A1750" i="56"/>
  <c r="B1491" i="56"/>
  <c r="A1490" i="56"/>
  <c r="A1881" i="56"/>
  <c r="B1882" i="56"/>
  <c r="B1365" i="56"/>
  <c r="A1364" i="56"/>
  <c r="A61" i="56"/>
  <c r="B62" i="56"/>
  <c r="B1621" i="56" l="1"/>
  <c r="A1620" i="56"/>
  <c r="A1231" i="56"/>
  <c r="B1232" i="56"/>
  <c r="B1883" i="56"/>
  <c r="A1882" i="56"/>
  <c r="A1491" i="56"/>
  <c r="B1492" i="56"/>
  <c r="B1366" i="56"/>
  <c r="A1365" i="56"/>
  <c r="B1752" i="56"/>
  <c r="A1751" i="56"/>
  <c r="A62" i="56"/>
  <c r="B63" i="56"/>
  <c r="B1233" i="56" l="1"/>
  <c r="A1232" i="56"/>
  <c r="B1622" i="56"/>
  <c r="A1621" i="56"/>
  <c r="B1753" i="56"/>
  <c r="A1752" i="56"/>
  <c r="A1492" i="56"/>
  <c r="B1493" i="56"/>
  <c r="B1367" i="56"/>
  <c r="A1366" i="56"/>
  <c r="B1884" i="56"/>
  <c r="A1883" i="56"/>
  <c r="A63" i="56"/>
  <c r="B64" i="56"/>
  <c r="B1623" i="56" l="1"/>
  <c r="A1622" i="56"/>
  <c r="B1234" i="56"/>
  <c r="A1233" i="56"/>
  <c r="A1493" i="56"/>
  <c r="B1494" i="56"/>
  <c r="B1368" i="56"/>
  <c r="A1367" i="56"/>
  <c r="A1753" i="56"/>
  <c r="B1754" i="56"/>
  <c r="B1885" i="56"/>
  <c r="A1884" i="56"/>
  <c r="B65" i="56"/>
  <c r="A64" i="56"/>
  <c r="B1235" i="56" l="1"/>
  <c r="A1234" i="56"/>
  <c r="A1623" i="56"/>
  <c r="B1624" i="56"/>
  <c r="B1495" i="56"/>
  <c r="A1494" i="56"/>
  <c r="A1754" i="56"/>
  <c r="B1755" i="56"/>
  <c r="A1368" i="56"/>
  <c r="B1369" i="56"/>
  <c r="A1885" i="56"/>
  <c r="B1886" i="56"/>
  <c r="A65" i="56"/>
  <c r="B66" i="56"/>
  <c r="A1235" i="56" l="1"/>
  <c r="B1236" i="56"/>
  <c r="B1625" i="56"/>
  <c r="A1624" i="56"/>
  <c r="B1106" i="56"/>
  <c r="B1887" i="56"/>
  <c r="A1886" i="56"/>
  <c r="A1369" i="56"/>
  <c r="B1370" i="56"/>
  <c r="B1756" i="56"/>
  <c r="A1755" i="56"/>
  <c r="B1496" i="56"/>
  <c r="A1495" i="56"/>
  <c r="B67" i="56"/>
  <c r="A66" i="56"/>
  <c r="A1625" i="56" l="1"/>
  <c r="B1626" i="56"/>
  <c r="B1237" i="56"/>
  <c r="A1236" i="56"/>
  <c r="A1756" i="56"/>
  <c r="B1757" i="56"/>
  <c r="A1370" i="56"/>
  <c r="B1371" i="56"/>
  <c r="B1497" i="56"/>
  <c r="A1496" i="56"/>
  <c r="B1888" i="56"/>
  <c r="A1887" i="56"/>
  <c r="A1106" i="56"/>
  <c r="B1107" i="56"/>
  <c r="A67" i="56"/>
  <c r="B68" i="56"/>
  <c r="B1627" i="56" l="1"/>
  <c r="A1626" i="56"/>
  <c r="B1238" i="56"/>
  <c r="A1237" i="56"/>
  <c r="A1107" i="56"/>
  <c r="B1108" i="56"/>
  <c r="B1372" i="56"/>
  <c r="A1371" i="56"/>
  <c r="B1758" i="56"/>
  <c r="A1757" i="56"/>
  <c r="A1888" i="56"/>
  <c r="B1889" i="56"/>
  <c r="B1498" i="56"/>
  <c r="A1497" i="56"/>
  <c r="B69" i="56"/>
  <c r="A68" i="56"/>
  <c r="A1238" i="56" l="1"/>
  <c r="B1239" i="56"/>
  <c r="B1628" i="56"/>
  <c r="A1627" i="56"/>
  <c r="B1109" i="56"/>
  <c r="A1108" i="56"/>
  <c r="A1889" i="56"/>
  <c r="B1890" i="56"/>
  <c r="B1499" i="56"/>
  <c r="A1498" i="56"/>
  <c r="B1759" i="56"/>
  <c r="A1758" i="56"/>
  <c r="A1372" i="56"/>
  <c r="B1373" i="56"/>
  <c r="A69" i="56"/>
  <c r="B70" i="56"/>
  <c r="A1239" i="56" l="1"/>
  <c r="B1240" i="56"/>
  <c r="A1628" i="56"/>
  <c r="B1629" i="56"/>
  <c r="B1891" i="56"/>
  <c r="A1890" i="56"/>
  <c r="A1759" i="56"/>
  <c r="B1760" i="56"/>
  <c r="A1373" i="56"/>
  <c r="B1374" i="56"/>
  <c r="A1499" i="56"/>
  <c r="B1500" i="56"/>
  <c r="B1110" i="56"/>
  <c r="A1109" i="56"/>
  <c r="B71" i="56"/>
  <c r="A70" i="56"/>
  <c r="B1241" i="56" l="1"/>
  <c r="A1240" i="56"/>
  <c r="B1630" i="56"/>
  <c r="A1629" i="56"/>
  <c r="B1501" i="56"/>
  <c r="A1500" i="56"/>
  <c r="B1761" i="56"/>
  <c r="A1760" i="56"/>
  <c r="A1891" i="56"/>
  <c r="B1892" i="56"/>
  <c r="A1374" i="56"/>
  <c r="B1375" i="56"/>
  <c r="B1111" i="56"/>
  <c r="A1110" i="56"/>
  <c r="A71" i="56"/>
  <c r="B72" i="56"/>
  <c r="A1241" i="56" l="1"/>
  <c r="B1242" i="56"/>
  <c r="A1630" i="56"/>
  <c r="B1631" i="56"/>
  <c r="B1112" i="56"/>
  <c r="A1111" i="56"/>
  <c r="B1376" i="56"/>
  <c r="A1375" i="56"/>
  <c r="B1893" i="56"/>
  <c r="A1892" i="56"/>
  <c r="A1761" i="56"/>
  <c r="B1762" i="56"/>
  <c r="B981" i="56"/>
  <c r="A1501" i="56"/>
  <c r="B1502" i="56"/>
  <c r="B73" i="56"/>
  <c r="A72" i="56"/>
  <c r="B1632" i="56" l="1"/>
  <c r="A1631" i="56"/>
  <c r="B1243" i="56"/>
  <c r="A1242" i="56"/>
  <c r="A1502" i="56"/>
  <c r="B1503" i="56"/>
  <c r="A1762" i="56"/>
  <c r="B1763" i="56"/>
  <c r="A1893" i="56"/>
  <c r="B1894" i="56"/>
  <c r="B982" i="56"/>
  <c r="A981" i="56"/>
  <c r="A1376" i="56"/>
  <c r="B1377" i="56"/>
  <c r="A1112" i="56"/>
  <c r="B1113" i="56"/>
  <c r="A73" i="56"/>
  <c r="B74" i="56"/>
  <c r="B1244" i="56" l="1"/>
  <c r="A1243" i="56"/>
  <c r="B1633" i="56"/>
  <c r="A1632" i="56"/>
  <c r="B1895" i="56"/>
  <c r="A1894" i="56"/>
  <c r="B1764" i="56"/>
  <c r="A1763" i="56"/>
  <c r="B1378" i="56"/>
  <c r="A1377" i="56"/>
  <c r="A1503" i="56"/>
  <c r="B1504" i="56"/>
  <c r="A982" i="56"/>
  <c r="B983" i="56"/>
  <c r="B1114" i="56"/>
  <c r="A1113" i="56"/>
  <c r="B75" i="56"/>
  <c r="A74" i="56"/>
  <c r="A1633" i="56" l="1"/>
  <c r="B1634" i="56"/>
  <c r="B1245" i="56"/>
  <c r="A1244" i="56"/>
  <c r="A1114" i="56"/>
  <c r="B1115" i="56"/>
  <c r="B1765" i="56"/>
  <c r="A1764" i="56"/>
  <c r="A1504" i="56"/>
  <c r="B1505" i="56"/>
  <c r="B984" i="56"/>
  <c r="A983" i="56"/>
  <c r="B856" i="56"/>
  <c r="B1379" i="56"/>
  <c r="A1378" i="56"/>
  <c r="A1895" i="56"/>
  <c r="B1896" i="56"/>
  <c r="B76" i="56"/>
  <c r="A75" i="56"/>
  <c r="B1246" i="56" l="1"/>
  <c r="A1245" i="56"/>
  <c r="B1635" i="56"/>
  <c r="A1634" i="56"/>
  <c r="B1380" i="56"/>
  <c r="A1379" i="56"/>
  <c r="A1896" i="56"/>
  <c r="B1897" i="56"/>
  <c r="B1506" i="56"/>
  <c r="A1505" i="56"/>
  <c r="B1116" i="56"/>
  <c r="A1115" i="56"/>
  <c r="B857" i="56"/>
  <c r="A856" i="56"/>
  <c r="B985" i="56"/>
  <c r="A984" i="56"/>
  <c r="A1765" i="56"/>
  <c r="B1766" i="56"/>
  <c r="A76" i="56"/>
  <c r="B77" i="56"/>
  <c r="A1635" i="56" l="1"/>
  <c r="B1636" i="56"/>
  <c r="A1246" i="56"/>
  <c r="B1247" i="56"/>
  <c r="B1898" i="56"/>
  <c r="A1897" i="56"/>
  <c r="B1767" i="56"/>
  <c r="A1766" i="56"/>
  <c r="A985" i="56"/>
  <c r="B986" i="56"/>
  <c r="B858" i="56"/>
  <c r="A857" i="56"/>
  <c r="A1116" i="56"/>
  <c r="B1117" i="56"/>
  <c r="A1506" i="56"/>
  <c r="B1507" i="56"/>
  <c r="B1381" i="56"/>
  <c r="A1380" i="56"/>
  <c r="A77" i="56"/>
  <c r="B78" i="56"/>
  <c r="B1248" i="56" l="1"/>
  <c r="A1247" i="56"/>
  <c r="A1636" i="56"/>
  <c r="B1637" i="56"/>
  <c r="A1117" i="56"/>
  <c r="B1118" i="56"/>
  <c r="B987" i="56"/>
  <c r="A986" i="56"/>
  <c r="B1508" i="56"/>
  <c r="A1507" i="56"/>
  <c r="A1381" i="56"/>
  <c r="B1382" i="56"/>
  <c r="B859" i="56"/>
  <c r="A858" i="56"/>
  <c r="A1767" i="56"/>
  <c r="B1768" i="56"/>
  <c r="B1899" i="56"/>
  <c r="A1898" i="56"/>
  <c r="A78" i="56"/>
  <c r="B79" i="56"/>
  <c r="A1637" i="56" l="1"/>
  <c r="B1638" i="56"/>
  <c r="A1248" i="56"/>
  <c r="B1249" i="56"/>
  <c r="A1768" i="56"/>
  <c r="B1769" i="56"/>
  <c r="B1900" i="56"/>
  <c r="A1899" i="56"/>
  <c r="B1383" i="56"/>
  <c r="A1382" i="56"/>
  <c r="A1118" i="56"/>
  <c r="B1119" i="56"/>
  <c r="B988" i="56"/>
  <c r="A987" i="56"/>
  <c r="A859" i="56"/>
  <c r="B860" i="56"/>
  <c r="A1508" i="56"/>
  <c r="B1509" i="56"/>
  <c r="A79" i="56"/>
  <c r="B80" i="56"/>
  <c r="B1250" i="56" l="1"/>
  <c r="A1249" i="56"/>
  <c r="B1639" i="56"/>
  <c r="A1638" i="56"/>
  <c r="B861" i="56"/>
  <c r="A860" i="56"/>
  <c r="A1119" i="56"/>
  <c r="B1120" i="56"/>
  <c r="B731" i="56"/>
  <c r="A1769" i="56"/>
  <c r="B1770" i="56"/>
  <c r="A1900" i="56"/>
  <c r="B1901" i="56"/>
  <c r="B1510" i="56"/>
  <c r="A1509" i="56"/>
  <c r="A988" i="56"/>
  <c r="B989" i="56"/>
  <c r="A1383" i="56"/>
  <c r="B1384" i="56"/>
  <c r="B81" i="56"/>
  <c r="A80" i="56"/>
  <c r="A1639" i="56" l="1"/>
  <c r="B1640" i="56"/>
  <c r="A1250" i="56"/>
  <c r="B1251" i="56"/>
  <c r="B1385" i="56"/>
  <c r="A1384" i="56"/>
  <c r="B732" i="56"/>
  <c r="A731" i="56"/>
  <c r="B990" i="56"/>
  <c r="A989" i="56"/>
  <c r="B1902" i="56"/>
  <c r="A1901" i="56"/>
  <c r="A1770" i="56"/>
  <c r="B1771" i="56"/>
  <c r="A1120" i="56"/>
  <c r="B1121" i="56"/>
  <c r="B862" i="56"/>
  <c r="A861" i="56"/>
  <c r="A1510" i="56"/>
  <c r="B1511" i="56"/>
  <c r="A81" i="56"/>
  <c r="B82" i="56"/>
  <c r="A1251" i="56" l="1"/>
  <c r="B1252" i="56"/>
  <c r="A1640" i="56"/>
  <c r="B1641" i="56"/>
  <c r="A1771" i="56"/>
  <c r="B1772" i="56"/>
  <c r="A990" i="56"/>
  <c r="B991" i="56"/>
  <c r="A1511" i="56"/>
  <c r="B1512" i="56"/>
  <c r="A1121" i="56"/>
  <c r="B1122" i="56"/>
  <c r="B733" i="56"/>
  <c r="A732" i="56"/>
  <c r="A862" i="56"/>
  <c r="B863" i="56"/>
  <c r="B1903" i="56"/>
  <c r="A1902" i="56"/>
  <c r="A1385" i="56"/>
  <c r="B1386" i="56"/>
  <c r="A82" i="56"/>
  <c r="B83" i="56"/>
  <c r="A1641" i="56" l="1"/>
  <c r="B1642" i="56"/>
  <c r="B1253" i="56"/>
  <c r="A1252" i="56"/>
  <c r="A733" i="56"/>
  <c r="B734" i="56"/>
  <c r="B1387" i="56"/>
  <c r="A1386" i="56"/>
  <c r="A863" i="56"/>
  <c r="B864" i="56"/>
  <c r="B1123" i="56"/>
  <c r="A1122" i="56"/>
  <c r="A1512" i="56"/>
  <c r="B1513" i="56"/>
  <c r="B992" i="56"/>
  <c r="A991" i="56"/>
  <c r="B1773" i="56"/>
  <c r="A1772" i="56"/>
  <c r="A1903" i="56"/>
  <c r="B1904" i="56"/>
  <c r="A83" i="56"/>
  <c r="B84" i="56"/>
  <c r="A1642" i="56" l="1"/>
  <c r="B1643" i="56"/>
  <c r="B1254" i="56"/>
  <c r="A1253" i="56"/>
  <c r="A1773" i="56"/>
  <c r="B1774" i="56"/>
  <c r="A1904" i="56"/>
  <c r="B1905" i="56"/>
  <c r="A1513" i="56"/>
  <c r="B1514" i="56"/>
  <c r="B735" i="56"/>
  <c r="A734" i="56"/>
  <c r="B1388" i="56"/>
  <c r="A1387" i="56"/>
  <c r="A864" i="56"/>
  <c r="B865" i="56"/>
  <c r="B993" i="56"/>
  <c r="A992" i="56"/>
  <c r="B1124" i="56"/>
  <c r="A1123" i="56"/>
  <c r="B85" i="56"/>
  <c r="A84" i="56"/>
  <c r="B1644" i="56" l="1"/>
  <c r="A1643" i="56"/>
  <c r="A1254" i="56"/>
  <c r="B1255" i="56"/>
  <c r="B866" i="56"/>
  <c r="A865" i="56"/>
  <c r="B1389" i="56"/>
  <c r="A1388" i="56"/>
  <c r="A993" i="56"/>
  <c r="B994" i="56"/>
  <c r="B736" i="56"/>
  <c r="A735" i="56"/>
  <c r="B1515" i="56"/>
  <c r="A1514" i="56"/>
  <c r="B1906" i="56"/>
  <c r="A1905" i="56"/>
  <c r="B1775" i="56"/>
  <c r="A1774" i="56"/>
  <c r="B1125" i="56"/>
  <c r="A1124" i="56"/>
  <c r="B86" i="56"/>
  <c r="A85" i="56"/>
  <c r="A1255" i="56" l="1"/>
  <c r="B1256" i="56"/>
  <c r="B606" i="56"/>
  <c r="A1644" i="56"/>
  <c r="B1645" i="56"/>
  <c r="B1516" i="56"/>
  <c r="A1515" i="56"/>
  <c r="B867" i="56"/>
  <c r="A866" i="56"/>
  <c r="A994" i="56"/>
  <c r="B995" i="56"/>
  <c r="B1907" i="56"/>
  <c r="A1906" i="56"/>
  <c r="A736" i="56"/>
  <c r="B737" i="56"/>
  <c r="A1125" i="56"/>
  <c r="B1126" i="56"/>
  <c r="A1775" i="56"/>
  <c r="B1776" i="56"/>
  <c r="A1389" i="56"/>
  <c r="B1390" i="56"/>
  <c r="B87" i="56"/>
  <c r="A86" i="56"/>
  <c r="B1646" i="56" l="1"/>
  <c r="A1645" i="56"/>
  <c r="B1257" i="56"/>
  <c r="A1256" i="56"/>
  <c r="A606" i="56"/>
  <c r="B607" i="56"/>
  <c r="A1126" i="56"/>
  <c r="B1127" i="56"/>
  <c r="A1516" i="56"/>
  <c r="B1517" i="56"/>
  <c r="A1390" i="56"/>
  <c r="B1391" i="56"/>
  <c r="A1776" i="56"/>
  <c r="B1777" i="56"/>
  <c r="B738" i="56"/>
  <c r="A737" i="56"/>
  <c r="B996" i="56"/>
  <c r="A995" i="56"/>
  <c r="B868" i="56"/>
  <c r="A867" i="56"/>
  <c r="B1908" i="56"/>
  <c r="A1907" i="56"/>
  <c r="B88" i="56"/>
  <c r="A87" i="56"/>
  <c r="B1258" i="56" l="1"/>
  <c r="A1257" i="56"/>
  <c r="B608" i="56"/>
  <c r="A607" i="56"/>
  <c r="A1646" i="56"/>
  <c r="B1647" i="56"/>
  <c r="B1909" i="56"/>
  <c r="A1908" i="56"/>
  <c r="A1391" i="56"/>
  <c r="B1392" i="56"/>
  <c r="B1778" i="56"/>
  <c r="A1777" i="56"/>
  <c r="A1127" i="56"/>
  <c r="B1128" i="56"/>
  <c r="A868" i="56"/>
  <c r="B869" i="56"/>
  <c r="B1518" i="56"/>
  <c r="A1517" i="56"/>
  <c r="B997" i="56"/>
  <c r="A996" i="56"/>
  <c r="A738" i="56"/>
  <c r="B739" i="56"/>
  <c r="B89" i="56"/>
  <c r="A88" i="56"/>
  <c r="A1258" i="56" l="1"/>
  <c r="B1259" i="56"/>
  <c r="A1647" i="56"/>
  <c r="B1648" i="56"/>
  <c r="A608" i="56"/>
  <c r="B609" i="56"/>
  <c r="B870" i="56"/>
  <c r="A869" i="56"/>
  <c r="B1129" i="56"/>
  <c r="A1128" i="56"/>
  <c r="A997" i="56"/>
  <c r="B998" i="56"/>
  <c r="B1519" i="56"/>
  <c r="A1518" i="56"/>
  <c r="A1778" i="56"/>
  <c r="B1779" i="56"/>
  <c r="A739" i="56"/>
  <c r="B740" i="56"/>
  <c r="A1392" i="56"/>
  <c r="B1393" i="56"/>
  <c r="A1909" i="56"/>
  <c r="B1910" i="56"/>
  <c r="A89" i="56"/>
  <c r="B90" i="56"/>
  <c r="A1648" i="56" l="1"/>
  <c r="B1649" i="56"/>
  <c r="B1260" i="56"/>
  <c r="A1259" i="56"/>
  <c r="A609" i="56"/>
  <c r="B610" i="56"/>
  <c r="B1394" i="56"/>
  <c r="A1393" i="56"/>
  <c r="A1910" i="56"/>
  <c r="B1911" i="56"/>
  <c r="B741" i="56"/>
  <c r="A740" i="56"/>
  <c r="A1779" i="56"/>
  <c r="B1780" i="56"/>
  <c r="B999" i="56"/>
  <c r="A998" i="56"/>
  <c r="B1520" i="56"/>
  <c r="A1519" i="56"/>
  <c r="A870" i="56"/>
  <c r="B871" i="56"/>
  <c r="B1130" i="56"/>
  <c r="A1129" i="56"/>
  <c r="B91" i="56"/>
  <c r="A90" i="56"/>
  <c r="B480" i="56"/>
  <c r="B1261" i="56" l="1"/>
  <c r="A1260" i="56"/>
  <c r="B611" i="56"/>
  <c r="A610" i="56"/>
  <c r="A1649" i="56"/>
  <c r="B1650" i="56"/>
  <c r="A871" i="56"/>
  <c r="B872" i="56"/>
  <c r="A1911" i="56"/>
  <c r="B1912" i="56"/>
  <c r="B1395" i="56"/>
  <c r="A1394" i="56"/>
  <c r="A1780" i="56"/>
  <c r="B1781" i="56"/>
  <c r="B1131" i="56"/>
  <c r="A1130" i="56"/>
  <c r="A1520" i="56"/>
  <c r="B1521" i="56"/>
  <c r="B1000" i="56"/>
  <c r="A999" i="56"/>
  <c r="B742" i="56"/>
  <c r="A741" i="56"/>
  <c r="B481" i="56"/>
  <c r="A480" i="56"/>
  <c r="B92" i="56"/>
  <c r="A91" i="56"/>
  <c r="A1650" i="56" l="1"/>
  <c r="B1651" i="56"/>
  <c r="B1262" i="56"/>
  <c r="A1261" i="56"/>
  <c r="B612" i="56"/>
  <c r="A611" i="56"/>
  <c r="A1781" i="56"/>
  <c r="B1782" i="56"/>
  <c r="A1912" i="56"/>
  <c r="B1913" i="56"/>
  <c r="B873" i="56"/>
  <c r="A872" i="56"/>
  <c r="A1521" i="56"/>
  <c r="B1522" i="56"/>
  <c r="A1000" i="56"/>
  <c r="B1001" i="56"/>
  <c r="A1131" i="56"/>
  <c r="B1132" i="56"/>
  <c r="A1395" i="56"/>
  <c r="B1396" i="56"/>
  <c r="B743" i="56"/>
  <c r="A742" i="56"/>
  <c r="B93" i="56"/>
  <c r="A92" i="56"/>
  <c r="B482" i="56"/>
  <c r="A481" i="56"/>
  <c r="A1651" i="56" l="1"/>
  <c r="B1652" i="56"/>
  <c r="A612" i="56"/>
  <c r="B613" i="56"/>
  <c r="A1262" i="56"/>
  <c r="B1263" i="56"/>
  <c r="B1002" i="56"/>
  <c r="A1001" i="56"/>
  <c r="A1913" i="56"/>
  <c r="B1914" i="56"/>
  <c r="B1397" i="56"/>
  <c r="A1396" i="56"/>
  <c r="A1132" i="56"/>
  <c r="B1133" i="56"/>
  <c r="B1523" i="56"/>
  <c r="A1522" i="56"/>
  <c r="A1782" i="56"/>
  <c r="B1783" i="56"/>
  <c r="B874" i="56"/>
  <c r="A873" i="56"/>
  <c r="A743" i="56"/>
  <c r="B744" i="56"/>
  <c r="B483" i="56"/>
  <c r="A482" i="56"/>
  <c r="A93" i="56"/>
  <c r="B94" i="56"/>
  <c r="A1263" i="56" l="1"/>
  <c r="B1264" i="56"/>
  <c r="B614" i="56"/>
  <c r="A613" i="56"/>
  <c r="A1652" i="56"/>
  <c r="B1653" i="56"/>
  <c r="B355" i="56"/>
  <c r="A1523" i="56"/>
  <c r="B1524" i="56"/>
  <c r="A1397" i="56"/>
  <c r="B1398" i="56"/>
  <c r="A744" i="56"/>
  <c r="B745" i="56"/>
  <c r="B1784" i="56"/>
  <c r="A1783" i="56"/>
  <c r="A1133" i="56"/>
  <c r="B1134" i="56"/>
  <c r="A1914" i="56"/>
  <c r="B1915" i="56"/>
  <c r="B1003" i="56"/>
  <c r="A1002" i="56"/>
  <c r="A874" i="56"/>
  <c r="B875" i="56"/>
  <c r="B95" i="56"/>
  <c r="A94" i="56"/>
  <c r="A483" i="56"/>
  <c r="B484" i="56"/>
  <c r="B356" i="56" l="1"/>
  <c r="A355" i="56"/>
  <c r="A1653" i="56"/>
  <c r="B1654" i="56"/>
  <c r="A1264" i="56"/>
  <c r="B1265" i="56"/>
  <c r="A614" i="56"/>
  <c r="B615" i="56"/>
  <c r="B876" i="56"/>
  <c r="A875" i="56"/>
  <c r="A1915" i="56"/>
  <c r="B1916" i="56"/>
  <c r="B1135" i="56"/>
  <c r="A1134" i="56"/>
  <c r="B746" i="56"/>
  <c r="A745" i="56"/>
  <c r="A1524" i="56"/>
  <c r="B1525" i="56"/>
  <c r="B1399" i="56"/>
  <c r="A1398" i="56"/>
  <c r="B1004" i="56"/>
  <c r="A1003" i="56"/>
  <c r="A1784" i="56"/>
  <c r="B1785" i="56"/>
  <c r="B485" i="56"/>
  <c r="A484" i="56"/>
  <c r="A95" i="56"/>
  <c r="B96" i="56"/>
  <c r="A615" i="56" l="1"/>
  <c r="B616" i="56"/>
  <c r="B1655" i="56"/>
  <c r="A1654" i="56"/>
  <c r="A1265" i="56"/>
  <c r="B1266" i="56"/>
  <c r="B357" i="56"/>
  <c r="A356" i="56"/>
  <c r="A1785" i="56"/>
  <c r="B1786" i="56"/>
  <c r="A1525" i="56"/>
  <c r="B1526" i="56"/>
  <c r="B1917" i="56"/>
  <c r="A1916" i="56"/>
  <c r="A1004" i="56"/>
  <c r="B1005" i="56"/>
  <c r="A1399" i="56"/>
  <c r="B1400" i="56"/>
  <c r="A876" i="56"/>
  <c r="B877" i="56"/>
  <c r="A746" i="56"/>
  <c r="B747" i="56"/>
  <c r="A1135" i="56"/>
  <c r="B1136" i="56"/>
  <c r="A96" i="56"/>
  <c r="B97" i="56"/>
  <c r="B486" i="56"/>
  <c r="A485" i="56"/>
  <c r="A1266" i="56" l="1"/>
  <c r="B1267" i="56"/>
  <c r="B1656" i="56"/>
  <c r="A1655" i="56"/>
  <c r="B617" i="56"/>
  <c r="A616" i="56"/>
  <c r="A357" i="56"/>
  <c r="B358" i="56"/>
  <c r="B748" i="56"/>
  <c r="A747" i="56"/>
  <c r="A1400" i="56"/>
  <c r="B1401" i="56"/>
  <c r="A1526" i="56"/>
  <c r="B1527" i="56"/>
  <c r="A1917" i="56"/>
  <c r="B1918" i="56"/>
  <c r="A1136" i="56"/>
  <c r="B1137" i="56"/>
  <c r="A877" i="56"/>
  <c r="B878" i="56"/>
  <c r="A1005" i="56"/>
  <c r="B1006" i="56"/>
  <c r="A1786" i="56"/>
  <c r="B1787" i="56"/>
  <c r="B98" i="56"/>
  <c r="A97" i="56"/>
  <c r="A486" i="56"/>
  <c r="B487" i="56"/>
  <c r="B1268" i="56" l="1"/>
  <c r="A1267" i="56"/>
  <c r="A1656" i="56"/>
  <c r="B1657" i="56"/>
  <c r="A358" i="56"/>
  <c r="B359" i="56"/>
  <c r="B618" i="56"/>
  <c r="A617" i="56"/>
  <c r="B1007" i="56"/>
  <c r="A1006" i="56"/>
  <c r="A878" i="56"/>
  <c r="B879" i="56"/>
  <c r="A1918" i="56"/>
  <c r="B1919" i="56"/>
  <c r="A1787" i="56"/>
  <c r="B1788" i="56"/>
  <c r="A1137" i="56"/>
  <c r="B1138" i="56"/>
  <c r="A1527" i="56"/>
  <c r="B1528" i="56"/>
  <c r="A1401" i="56"/>
  <c r="B1402" i="56"/>
  <c r="A748" i="56"/>
  <c r="B749" i="56"/>
  <c r="A487" i="56"/>
  <c r="B488" i="56"/>
  <c r="A98" i="56"/>
  <c r="B99" i="56"/>
  <c r="B360" i="56" l="1"/>
  <c r="A359" i="56"/>
  <c r="B1658" i="56"/>
  <c r="A1657" i="56"/>
  <c r="B619" i="56"/>
  <c r="A618" i="56"/>
  <c r="B1269" i="56"/>
  <c r="A1268" i="56"/>
  <c r="A1528" i="56"/>
  <c r="B1529" i="56"/>
  <c r="B1789" i="56"/>
  <c r="A1788" i="56"/>
  <c r="B230" i="56"/>
  <c r="A1919" i="56"/>
  <c r="B1920" i="56"/>
  <c r="A879" i="56"/>
  <c r="B880" i="56"/>
  <c r="A749" i="56"/>
  <c r="B750" i="56"/>
  <c r="A1402" i="56"/>
  <c r="B1403" i="56"/>
  <c r="A1138" i="56"/>
  <c r="B1139" i="56"/>
  <c r="B1008" i="56"/>
  <c r="A1007" i="56"/>
  <c r="A99" i="56"/>
  <c r="B100" i="56"/>
  <c r="A488" i="56"/>
  <c r="B489" i="56"/>
  <c r="B1659" i="56" l="1"/>
  <c r="A1658" i="56"/>
  <c r="A1269" i="56"/>
  <c r="B1270" i="56"/>
  <c r="B620" i="56"/>
  <c r="A619" i="56"/>
  <c r="B361" i="56"/>
  <c r="A360" i="56"/>
  <c r="B1404" i="56"/>
  <c r="A1403" i="56"/>
  <c r="A1920" i="56"/>
  <c r="B1921" i="56"/>
  <c r="B1009" i="56"/>
  <c r="A1008" i="56"/>
  <c r="A1139" i="56"/>
  <c r="B1140" i="56"/>
  <c r="B751" i="56"/>
  <c r="A750" i="56"/>
  <c r="A880" i="56"/>
  <c r="B881" i="56"/>
  <c r="A230" i="56"/>
  <c r="B231" i="56"/>
  <c r="A1529" i="56"/>
  <c r="B1530" i="56"/>
  <c r="A1789" i="56"/>
  <c r="B1790" i="56"/>
  <c r="A489" i="56"/>
  <c r="B490" i="56"/>
  <c r="B101" i="56"/>
  <c r="A100" i="56"/>
  <c r="A1270" i="56" l="1"/>
  <c r="B1271" i="56"/>
  <c r="A620" i="56"/>
  <c r="B621" i="56"/>
  <c r="B362" i="56"/>
  <c r="A361" i="56"/>
  <c r="A1659" i="56"/>
  <c r="B1660" i="56"/>
  <c r="B1791" i="56"/>
  <c r="A1790" i="56"/>
  <c r="B1531" i="56"/>
  <c r="A1530" i="56"/>
  <c r="B882" i="56"/>
  <c r="A881" i="56"/>
  <c r="A1140" i="56"/>
  <c r="B1141" i="56"/>
  <c r="A1921" i="56"/>
  <c r="B1922" i="56"/>
  <c r="A231" i="56"/>
  <c r="B232" i="56"/>
  <c r="B1010" i="56"/>
  <c r="A1009" i="56"/>
  <c r="A751" i="56"/>
  <c r="B752" i="56"/>
  <c r="A1404" i="56"/>
  <c r="B1405" i="56"/>
  <c r="A490" i="56"/>
  <c r="B491" i="56"/>
  <c r="B102" i="56"/>
  <c r="A101" i="56"/>
  <c r="A1660" i="56" l="1"/>
  <c r="B1661" i="56"/>
  <c r="A621" i="56"/>
  <c r="B622" i="56"/>
  <c r="A1271" i="56"/>
  <c r="B1272" i="56"/>
  <c r="B363" i="56"/>
  <c r="A362" i="56"/>
  <c r="B1406" i="56"/>
  <c r="A1405" i="56"/>
  <c r="A752" i="56"/>
  <c r="B753" i="56"/>
  <c r="A232" i="56"/>
  <c r="B233" i="56"/>
  <c r="A1922" i="56"/>
  <c r="B1923" i="56"/>
  <c r="B1142" i="56"/>
  <c r="A1141" i="56"/>
  <c r="B883" i="56"/>
  <c r="A882" i="56"/>
  <c r="A1010" i="56"/>
  <c r="B1011" i="56"/>
  <c r="B1532" i="56"/>
  <c r="A1531" i="56"/>
  <c r="A1791" i="56"/>
  <c r="B1792" i="56"/>
  <c r="B492" i="56"/>
  <c r="A491" i="56"/>
  <c r="A102" i="56"/>
  <c r="B103" i="56"/>
  <c r="B1273" i="56" l="1"/>
  <c r="A1272" i="56"/>
  <c r="B623" i="56"/>
  <c r="A622" i="56"/>
  <c r="A1661" i="56"/>
  <c r="B1662" i="56"/>
  <c r="A363" i="56"/>
  <c r="B364" i="56"/>
  <c r="B1793" i="56"/>
  <c r="A1792" i="56"/>
  <c r="A1011" i="56"/>
  <c r="B1012" i="56"/>
  <c r="B1924" i="56"/>
  <c r="A1923" i="56"/>
  <c r="B234" i="56"/>
  <c r="A233" i="56"/>
  <c r="A753" i="56"/>
  <c r="B754" i="56"/>
  <c r="B884" i="56"/>
  <c r="A883" i="56"/>
  <c r="A1532" i="56"/>
  <c r="B1533" i="56"/>
  <c r="B1143" i="56"/>
  <c r="A1142" i="56"/>
  <c r="A1406" i="56"/>
  <c r="B1407" i="56"/>
  <c r="A103" i="56"/>
  <c r="B104" i="56"/>
  <c r="B493" i="56"/>
  <c r="A492" i="56"/>
  <c r="B365" i="56" l="1"/>
  <c r="A364" i="56"/>
  <c r="A1273" i="56"/>
  <c r="B1274" i="56"/>
  <c r="B1663" i="56"/>
  <c r="A1662" i="56"/>
  <c r="B624" i="56"/>
  <c r="A623" i="56"/>
  <c r="A1533" i="56"/>
  <c r="B1534" i="56"/>
  <c r="A754" i="56"/>
  <c r="B755" i="56"/>
  <c r="A234" i="56"/>
  <c r="B235" i="56"/>
  <c r="A1924" i="56"/>
  <c r="B1925" i="56"/>
  <c r="B1013" i="56"/>
  <c r="A1012" i="56"/>
  <c r="A1143" i="56"/>
  <c r="B1144" i="56"/>
  <c r="A1407" i="56"/>
  <c r="B1408" i="56"/>
  <c r="B885" i="56"/>
  <c r="A884" i="56"/>
  <c r="B1794" i="56"/>
  <c r="A1793" i="56"/>
  <c r="B105" i="56"/>
  <c r="A104" i="56"/>
  <c r="B494" i="56"/>
  <c r="A493" i="56"/>
  <c r="B1275" i="56" l="1"/>
  <c r="A1274" i="56"/>
  <c r="B366" i="56"/>
  <c r="A365" i="56"/>
  <c r="A624" i="56"/>
  <c r="B625" i="56"/>
  <c r="A1663" i="56"/>
  <c r="B1664" i="56"/>
  <c r="A1925" i="56"/>
  <c r="B1926" i="56"/>
  <c r="A1534" i="56"/>
  <c r="B1535" i="56"/>
  <c r="A1013" i="56"/>
  <c r="B1014" i="56"/>
  <c r="B1409" i="56"/>
  <c r="A1408" i="56"/>
  <c r="B1145" i="56"/>
  <c r="A1144" i="56"/>
  <c r="B236" i="56"/>
  <c r="A235" i="56"/>
  <c r="A755" i="56"/>
  <c r="B756" i="56"/>
  <c r="A1794" i="56"/>
  <c r="B1795" i="56"/>
  <c r="A885" i="56"/>
  <c r="B886" i="56"/>
  <c r="A494" i="56"/>
  <c r="B495" i="56"/>
  <c r="A105" i="56"/>
  <c r="B106" i="56"/>
  <c r="A1664" i="56" l="1"/>
  <c r="B1665" i="56"/>
  <c r="A625" i="56"/>
  <c r="B626" i="56"/>
  <c r="B1276" i="56"/>
  <c r="A1275" i="56"/>
  <c r="A366" i="56"/>
  <c r="B367" i="56"/>
  <c r="B887" i="56"/>
  <c r="A886" i="56"/>
  <c r="A1795" i="56"/>
  <c r="B1796" i="56"/>
  <c r="B757" i="56"/>
  <c r="A756" i="56"/>
  <c r="A1535" i="56"/>
  <c r="B1536" i="56"/>
  <c r="B1146" i="56"/>
  <c r="A1145" i="56"/>
  <c r="B1015" i="56"/>
  <c r="A1014" i="56"/>
  <c r="A1926" i="56"/>
  <c r="B1927" i="56"/>
  <c r="B237" i="56"/>
  <c r="A236" i="56"/>
  <c r="A1409" i="56"/>
  <c r="B1410" i="56"/>
  <c r="B107" i="56"/>
  <c r="A106" i="56"/>
  <c r="A495" i="56"/>
  <c r="B496" i="56"/>
  <c r="B627" i="56" l="1"/>
  <c r="A626" i="56"/>
  <c r="A1665" i="56"/>
  <c r="B1666" i="56"/>
  <c r="A367" i="56"/>
  <c r="B368" i="56"/>
  <c r="B1277" i="56"/>
  <c r="A1276" i="56"/>
  <c r="A1536" i="56"/>
  <c r="B1537" i="56"/>
  <c r="B1797" i="56"/>
  <c r="A1796" i="56"/>
  <c r="A237" i="56"/>
  <c r="B238" i="56"/>
  <c r="B1411" i="56"/>
  <c r="A1410" i="56"/>
  <c r="A1927" i="56"/>
  <c r="B1928" i="56"/>
  <c r="A1015" i="56"/>
  <c r="B1016" i="56"/>
  <c r="B1147" i="56"/>
  <c r="A1146" i="56"/>
  <c r="B758" i="56"/>
  <c r="A757" i="56"/>
  <c r="A887" i="56"/>
  <c r="B888" i="56"/>
  <c r="A496" i="56"/>
  <c r="B497" i="56"/>
  <c r="B108" i="56"/>
  <c r="A107" i="56"/>
  <c r="B1667" i="56" l="1"/>
  <c r="A1666" i="56"/>
  <c r="B628" i="56"/>
  <c r="A627" i="56"/>
  <c r="B369" i="56"/>
  <c r="A368" i="56"/>
  <c r="A1277" i="56"/>
  <c r="B1278" i="56"/>
  <c r="B1929" i="56"/>
  <c r="A1928" i="56"/>
  <c r="A238" i="56"/>
  <c r="B239" i="56"/>
  <c r="A1147" i="56"/>
  <c r="B1148" i="56"/>
  <c r="B1017" i="56"/>
  <c r="A1016" i="56"/>
  <c r="B1538" i="56"/>
  <c r="A1537" i="56"/>
  <c r="B759" i="56"/>
  <c r="A758" i="56"/>
  <c r="A1411" i="56"/>
  <c r="B1412" i="56"/>
  <c r="A1797" i="56"/>
  <c r="B1798" i="56"/>
  <c r="B889" i="56"/>
  <c r="A888" i="56"/>
  <c r="A497" i="56"/>
  <c r="B498" i="56"/>
  <c r="B109" i="56"/>
  <c r="A108" i="56"/>
  <c r="A1278" i="56" l="1"/>
  <c r="B1279" i="56"/>
  <c r="B370" i="56"/>
  <c r="A369" i="56"/>
  <c r="B629" i="56"/>
  <c r="A628" i="56"/>
  <c r="A1667" i="56"/>
  <c r="B1668" i="56"/>
  <c r="A1798" i="56"/>
  <c r="B1799" i="56"/>
  <c r="B240" i="56"/>
  <c r="A239" i="56"/>
  <c r="A1017" i="56"/>
  <c r="B1018" i="56"/>
  <c r="A1148" i="56"/>
  <c r="B1149" i="56"/>
  <c r="B1930" i="56"/>
  <c r="A1929" i="56"/>
  <c r="A1412" i="56"/>
  <c r="B1413" i="56"/>
  <c r="A889" i="56"/>
  <c r="B890" i="56"/>
  <c r="B760" i="56"/>
  <c r="A759" i="56"/>
  <c r="B1539" i="56"/>
  <c r="A1538" i="56"/>
  <c r="A498" i="56"/>
  <c r="B499" i="56"/>
  <c r="A109" i="56"/>
  <c r="B110" i="56"/>
  <c r="A1279" i="56" l="1"/>
  <c r="B1280" i="56"/>
  <c r="A1668" i="56"/>
  <c r="B1669" i="56"/>
  <c r="B371" i="56"/>
  <c r="A370" i="56"/>
  <c r="A629" i="56"/>
  <c r="B630" i="56"/>
  <c r="B891" i="56"/>
  <c r="A890" i="56"/>
  <c r="B1150" i="56"/>
  <c r="A1149" i="56"/>
  <c r="B1019" i="56"/>
  <c r="A1018" i="56"/>
  <c r="A1539" i="56"/>
  <c r="B1540" i="56"/>
  <c r="A1413" i="56"/>
  <c r="B1414" i="56"/>
  <c r="A1799" i="56"/>
  <c r="B1800" i="56"/>
  <c r="B1931" i="56"/>
  <c r="A1930" i="56"/>
  <c r="B761" i="56"/>
  <c r="A760" i="56"/>
  <c r="A240" i="56"/>
  <c r="B241" i="56"/>
  <c r="B111" i="56"/>
  <c r="A110" i="56"/>
  <c r="A499" i="56"/>
  <c r="B500" i="56"/>
  <c r="B631" i="56" l="1"/>
  <c r="A630" i="56"/>
  <c r="A1669" i="56"/>
  <c r="B1670" i="56"/>
  <c r="A1280" i="56"/>
  <c r="B1281" i="56"/>
  <c r="B372" i="56"/>
  <c r="A371" i="56"/>
  <c r="B892" i="56"/>
  <c r="A891" i="56"/>
  <c r="A1800" i="56"/>
  <c r="B1801" i="56"/>
  <c r="A1414" i="56"/>
  <c r="B1415" i="56"/>
  <c r="A1540" i="56"/>
  <c r="B1541" i="56"/>
  <c r="A761" i="56"/>
  <c r="B762" i="56"/>
  <c r="B242" i="56"/>
  <c r="A241" i="56"/>
  <c r="A1931" i="56"/>
  <c r="B1932" i="56"/>
  <c r="A1019" i="56"/>
  <c r="B1020" i="56"/>
  <c r="B1151" i="56"/>
  <c r="A1150" i="56"/>
  <c r="B501" i="56"/>
  <c r="A500" i="56"/>
  <c r="A111" i="56"/>
  <c r="B112" i="56"/>
  <c r="B1282" i="56" l="1"/>
  <c r="A1281" i="56"/>
  <c r="A1670" i="56"/>
  <c r="B1671" i="56"/>
  <c r="A372" i="56"/>
  <c r="B373" i="56"/>
  <c r="B632" i="56"/>
  <c r="A631" i="56"/>
  <c r="A1020" i="56"/>
  <c r="B1021" i="56"/>
  <c r="B1933" i="56"/>
  <c r="A1932" i="56"/>
  <c r="A762" i="56"/>
  <c r="B763" i="56"/>
  <c r="A1801" i="56"/>
  <c r="B1802" i="56"/>
  <c r="A1541" i="56"/>
  <c r="B1542" i="56"/>
  <c r="B1416" i="56"/>
  <c r="A1415" i="56"/>
  <c r="B243" i="56"/>
  <c r="A242" i="56"/>
  <c r="B1152" i="56"/>
  <c r="A1151" i="56"/>
  <c r="A892" i="56"/>
  <c r="B893" i="56"/>
  <c r="A112" i="56"/>
  <c r="B113" i="56"/>
  <c r="A501" i="56"/>
  <c r="B502" i="56"/>
  <c r="A1671" i="56" l="1"/>
  <c r="B1672" i="56"/>
  <c r="A1282" i="56"/>
  <c r="B1283" i="56"/>
  <c r="A373" i="56"/>
  <c r="B374" i="56"/>
  <c r="B633" i="56"/>
  <c r="A632" i="56"/>
  <c r="A763" i="56"/>
  <c r="B764" i="56"/>
  <c r="B1022" i="56"/>
  <c r="A1021" i="56"/>
  <c r="B244" i="56"/>
  <c r="A243" i="56"/>
  <c r="A1933" i="56"/>
  <c r="B1934" i="56"/>
  <c r="A893" i="56"/>
  <c r="B894" i="56"/>
  <c r="A1542" i="56"/>
  <c r="B1543" i="56"/>
  <c r="A1802" i="56"/>
  <c r="B1803" i="56"/>
  <c r="A1152" i="56"/>
  <c r="B1153" i="56"/>
  <c r="A1416" i="56"/>
  <c r="B1417" i="56"/>
  <c r="B503" i="56"/>
  <c r="A502" i="56"/>
  <c r="A113" i="56"/>
  <c r="B114" i="56"/>
  <c r="A1283" i="56" l="1"/>
  <c r="B1284" i="56"/>
  <c r="B1673" i="56"/>
  <c r="A1672" i="56"/>
  <c r="A633" i="56"/>
  <c r="B634" i="56"/>
  <c r="A374" i="56"/>
  <c r="B375" i="56"/>
  <c r="B1418" i="56"/>
  <c r="A1417" i="56"/>
  <c r="A1153" i="56"/>
  <c r="B1154" i="56"/>
  <c r="A1803" i="56"/>
  <c r="B1804" i="56"/>
  <c r="A1543" i="56"/>
  <c r="B1544" i="56"/>
  <c r="A1934" i="56"/>
  <c r="B1935" i="56"/>
  <c r="A244" i="56"/>
  <c r="B245" i="56"/>
  <c r="A894" i="56"/>
  <c r="B895" i="56"/>
  <c r="A764" i="56"/>
  <c r="B765" i="56"/>
  <c r="B1023" i="56"/>
  <c r="A1022" i="56"/>
  <c r="A114" i="56"/>
  <c r="B115" i="56"/>
  <c r="A503" i="56"/>
  <c r="B504" i="56"/>
  <c r="A375" i="56" l="1"/>
  <c r="B376" i="56"/>
  <c r="A634" i="56"/>
  <c r="B635" i="56"/>
  <c r="B1285" i="56"/>
  <c r="A1284" i="56"/>
  <c r="B1674" i="56"/>
  <c r="A1673" i="56"/>
  <c r="A765" i="56"/>
  <c r="B766" i="56"/>
  <c r="A1935" i="56"/>
  <c r="B1936" i="56"/>
  <c r="A1544" i="56"/>
  <c r="B1545" i="56"/>
  <c r="A1023" i="56"/>
  <c r="B1024" i="56"/>
  <c r="B896" i="56"/>
  <c r="A895" i="56"/>
  <c r="B246" i="56"/>
  <c r="A245" i="56"/>
  <c r="B1805" i="56"/>
  <c r="A1804" i="56"/>
  <c r="B1155" i="56"/>
  <c r="A1154" i="56"/>
  <c r="A1418" i="56"/>
  <c r="B1419" i="56"/>
  <c r="A504" i="56"/>
  <c r="B505" i="56"/>
  <c r="A115" i="56"/>
  <c r="B116" i="56"/>
  <c r="A376" i="56" l="1"/>
  <c r="B377" i="56"/>
  <c r="A1285" i="56"/>
  <c r="B1286" i="56"/>
  <c r="A635" i="56"/>
  <c r="B636" i="56"/>
  <c r="A1674" i="56"/>
  <c r="B1675" i="56"/>
  <c r="A1419" i="56"/>
  <c r="B1420" i="56"/>
  <c r="B1025" i="56"/>
  <c r="A1024" i="56"/>
  <c r="A1545" i="56"/>
  <c r="B1546" i="56"/>
  <c r="A766" i="56"/>
  <c r="B767" i="56"/>
  <c r="A1936" i="56"/>
  <c r="B1937" i="56"/>
  <c r="B1806" i="56"/>
  <c r="A1805" i="56"/>
  <c r="A896" i="56"/>
  <c r="B897" i="56"/>
  <c r="A1155" i="56"/>
  <c r="B1156" i="56"/>
  <c r="B247" i="56"/>
  <c r="A246" i="56"/>
  <c r="A116" i="56"/>
  <c r="B117" i="56"/>
  <c r="A505" i="56"/>
  <c r="B506" i="56"/>
  <c r="B637" i="56" l="1"/>
  <c r="A636" i="56"/>
  <c r="B1287" i="56"/>
  <c r="A1286" i="56"/>
  <c r="A377" i="56"/>
  <c r="B378" i="56"/>
  <c r="B1676" i="56"/>
  <c r="A1675" i="56"/>
  <c r="A897" i="56"/>
  <c r="B898" i="56"/>
  <c r="B1938" i="56"/>
  <c r="A1937" i="56"/>
  <c r="A767" i="56"/>
  <c r="B768" i="56"/>
  <c r="B1547" i="56"/>
  <c r="A1546" i="56"/>
  <c r="B248" i="56"/>
  <c r="A247" i="56"/>
  <c r="B1421" i="56"/>
  <c r="A1420" i="56"/>
  <c r="A1156" i="56"/>
  <c r="B1157" i="56"/>
  <c r="B1807" i="56"/>
  <c r="A1806" i="56"/>
  <c r="B1026" i="56"/>
  <c r="A1025" i="56"/>
  <c r="B507" i="56"/>
  <c r="A506" i="56"/>
  <c r="A117" i="56"/>
  <c r="B118" i="56"/>
  <c r="B1288" i="56" l="1"/>
  <c r="A1287" i="56"/>
  <c r="B379" i="56"/>
  <c r="A378" i="56"/>
  <c r="A1676" i="56"/>
  <c r="B1677" i="56"/>
  <c r="B638" i="56"/>
  <c r="A637" i="56"/>
  <c r="A768" i="56"/>
  <c r="B769" i="56"/>
  <c r="B1027" i="56"/>
  <c r="A1026" i="56"/>
  <c r="B1939" i="56"/>
  <c r="A1938" i="56"/>
  <c r="A898" i="56"/>
  <c r="B899" i="56"/>
  <c r="A1807" i="56"/>
  <c r="B1808" i="56"/>
  <c r="A1157" i="56"/>
  <c r="B1158" i="56"/>
  <c r="B1422" i="56"/>
  <c r="A1421" i="56"/>
  <c r="A248" i="56"/>
  <c r="B249" i="56"/>
  <c r="A1547" i="56"/>
  <c r="B1548" i="56"/>
  <c r="B119" i="56"/>
  <c r="A118" i="56"/>
  <c r="A507" i="56"/>
  <c r="B508" i="56"/>
  <c r="B1678" i="56" l="1"/>
  <c r="A1677" i="56"/>
  <c r="A379" i="56"/>
  <c r="B380" i="56"/>
  <c r="B1289" i="56"/>
  <c r="A1288" i="56"/>
  <c r="B639" i="56"/>
  <c r="A638" i="56"/>
  <c r="A249" i="56"/>
  <c r="B250" i="56"/>
  <c r="A1158" i="56"/>
  <c r="B1159" i="56"/>
  <c r="B1809" i="56"/>
  <c r="A1808" i="56"/>
  <c r="A899" i="56"/>
  <c r="B900" i="56"/>
  <c r="A769" i="56"/>
  <c r="B770" i="56"/>
  <c r="A1548" i="56"/>
  <c r="B1549" i="56"/>
  <c r="B1423" i="56"/>
  <c r="A1422" i="56"/>
  <c r="B1940" i="56"/>
  <c r="A1939" i="56"/>
  <c r="A1027" i="56"/>
  <c r="B1028" i="56"/>
  <c r="B509" i="56"/>
  <c r="A508" i="56"/>
  <c r="B120" i="56"/>
  <c r="A119" i="56"/>
  <c r="B381" i="56" l="1"/>
  <c r="A380" i="56"/>
  <c r="A639" i="56"/>
  <c r="B640" i="56"/>
  <c r="B1290" i="56"/>
  <c r="A1289" i="56"/>
  <c r="A1678" i="56"/>
  <c r="B1679" i="56"/>
  <c r="B1550" i="56"/>
  <c r="A1549" i="56"/>
  <c r="B1941" i="56"/>
  <c r="A1940" i="56"/>
  <c r="A1809" i="56"/>
  <c r="B1810" i="56"/>
  <c r="B771" i="56"/>
  <c r="A770" i="56"/>
  <c r="A900" i="56"/>
  <c r="B901" i="56"/>
  <c r="B1160" i="56"/>
  <c r="A1159" i="56"/>
  <c r="B251" i="56"/>
  <c r="A250" i="56"/>
  <c r="A1423" i="56"/>
  <c r="B1424" i="56"/>
  <c r="A1028" i="56"/>
  <c r="B1029" i="56"/>
  <c r="B121" i="56"/>
  <c r="A120" i="56"/>
  <c r="B510" i="56"/>
  <c r="A509" i="56"/>
  <c r="A1290" i="56" l="1"/>
  <c r="B1291" i="56"/>
  <c r="A1679" i="56"/>
  <c r="B1680" i="56"/>
  <c r="A640" i="56"/>
  <c r="B641" i="56"/>
  <c r="A381" i="56"/>
  <c r="B382" i="56"/>
  <c r="A1029" i="56"/>
  <c r="B1030" i="56"/>
  <c r="A1424" i="56"/>
  <c r="B1425" i="56"/>
  <c r="A901" i="56"/>
  <c r="B902" i="56"/>
  <c r="A1810" i="56"/>
  <c r="B1811" i="56"/>
  <c r="B1161" i="56"/>
  <c r="A1160" i="56"/>
  <c r="B1942" i="56"/>
  <c r="A1941" i="56"/>
  <c r="A1550" i="56"/>
  <c r="B1551" i="56"/>
  <c r="B252" i="56"/>
  <c r="A251" i="56"/>
  <c r="A771" i="56"/>
  <c r="B772" i="56"/>
  <c r="B511" i="56"/>
  <c r="A510" i="56"/>
  <c r="A121" i="56"/>
  <c r="B122" i="56"/>
  <c r="A1680" i="56" l="1"/>
  <c r="B1681" i="56"/>
  <c r="B383" i="56"/>
  <c r="A382" i="56"/>
  <c r="B642" i="56"/>
  <c r="A641" i="56"/>
  <c r="A1291" i="56"/>
  <c r="B1292" i="56"/>
  <c r="A902" i="56"/>
  <c r="B903" i="56"/>
  <c r="A1030" i="56"/>
  <c r="B1031" i="56"/>
  <c r="A252" i="56"/>
  <c r="B253" i="56"/>
  <c r="B773" i="56"/>
  <c r="A772" i="56"/>
  <c r="B1812" i="56"/>
  <c r="A1811" i="56"/>
  <c r="A1425" i="56"/>
  <c r="B1426" i="56"/>
  <c r="B1943" i="56"/>
  <c r="A1942" i="56"/>
  <c r="B1552" i="56"/>
  <c r="A1551" i="56"/>
  <c r="B1162" i="56"/>
  <c r="A1161" i="56"/>
  <c r="B123" i="56"/>
  <c r="A122" i="56"/>
  <c r="A511" i="56"/>
  <c r="B512" i="56"/>
  <c r="B1293" i="56" l="1"/>
  <c r="A1292" i="56"/>
  <c r="B384" i="56"/>
  <c r="A383" i="56"/>
  <c r="A1681" i="56"/>
  <c r="B1682" i="56"/>
  <c r="B643" i="56"/>
  <c r="A642" i="56"/>
  <c r="A1426" i="56"/>
  <c r="B1427" i="56"/>
  <c r="B254" i="56"/>
  <c r="A253" i="56"/>
  <c r="B904" i="56"/>
  <c r="A903" i="56"/>
  <c r="A1031" i="56"/>
  <c r="B1032" i="56"/>
  <c r="A1162" i="56"/>
  <c r="B1163" i="56"/>
  <c r="A1812" i="56"/>
  <c r="B1813" i="56"/>
  <c r="A773" i="56"/>
  <c r="B774" i="56"/>
  <c r="A1552" i="56"/>
  <c r="B1553" i="56"/>
  <c r="B1944" i="56"/>
  <c r="A1943" i="56"/>
  <c r="A512" i="56"/>
  <c r="B513" i="56"/>
  <c r="A123" i="56"/>
  <c r="B124" i="56"/>
  <c r="A1682" i="56" l="1"/>
  <c r="B1683" i="56"/>
  <c r="A384" i="56"/>
  <c r="B385" i="56"/>
  <c r="A643" i="56"/>
  <c r="B644" i="56"/>
  <c r="B1294" i="56"/>
  <c r="A1293" i="56"/>
  <c r="A904" i="56"/>
  <c r="B905" i="56"/>
  <c r="B1554" i="56"/>
  <c r="A1553" i="56"/>
  <c r="A774" i="56"/>
  <c r="B775" i="56"/>
  <c r="A1813" i="56"/>
  <c r="B1814" i="56"/>
  <c r="A1163" i="56"/>
  <c r="B1164" i="56"/>
  <c r="A1427" i="56"/>
  <c r="B1428" i="56"/>
  <c r="B1945" i="56"/>
  <c r="A1944" i="56"/>
  <c r="A1032" i="56"/>
  <c r="B1033" i="56"/>
  <c r="B255" i="56"/>
  <c r="A254" i="56"/>
  <c r="A124" i="56"/>
  <c r="B125" i="56"/>
  <c r="A513" i="56"/>
  <c r="B514" i="56"/>
  <c r="A1294" i="56" l="1"/>
  <c r="B1295" i="56"/>
  <c r="A385" i="56"/>
  <c r="B386" i="56"/>
  <c r="A1683" i="56"/>
  <c r="B1684" i="56"/>
  <c r="A644" i="56"/>
  <c r="B645" i="56"/>
  <c r="A1033" i="56"/>
  <c r="B1034" i="56"/>
  <c r="A775" i="56"/>
  <c r="B776" i="56"/>
  <c r="B1429" i="56"/>
  <c r="A1428" i="56"/>
  <c r="A1164" i="56"/>
  <c r="B1165" i="56"/>
  <c r="A1814" i="56"/>
  <c r="B1815" i="56"/>
  <c r="A905" i="56"/>
  <c r="B906" i="56"/>
  <c r="B256" i="56"/>
  <c r="A255" i="56"/>
  <c r="B1946" i="56"/>
  <c r="A1945" i="56"/>
  <c r="B1555" i="56"/>
  <c r="A1554" i="56"/>
  <c r="B515" i="56"/>
  <c r="A514" i="56"/>
  <c r="B126" i="56"/>
  <c r="A125" i="56"/>
  <c r="B387" i="56" l="1"/>
  <c r="A386" i="56"/>
  <c r="B646" i="56"/>
  <c r="A645" i="56"/>
  <c r="A1684" i="56"/>
  <c r="B1685" i="56"/>
  <c r="B1296" i="56"/>
  <c r="A1295" i="56"/>
  <c r="A1815" i="56"/>
  <c r="B1816" i="56"/>
  <c r="A1034" i="56"/>
  <c r="B1035" i="56"/>
  <c r="B257" i="56"/>
  <c r="A256" i="56"/>
  <c r="B907" i="56"/>
  <c r="A906" i="56"/>
  <c r="A1165" i="56"/>
  <c r="B1166" i="56"/>
  <c r="A776" i="56"/>
  <c r="B777" i="56"/>
  <c r="B1556" i="56"/>
  <c r="A1555" i="56"/>
  <c r="A1946" i="56"/>
  <c r="B1947" i="56"/>
  <c r="A1429" i="56"/>
  <c r="B1430" i="56"/>
  <c r="B127" i="56"/>
  <c r="A126" i="56"/>
  <c r="B516" i="56"/>
  <c r="A515" i="56"/>
  <c r="A1685" i="56" l="1"/>
  <c r="B1686" i="56"/>
  <c r="B1297" i="56"/>
  <c r="A1296" i="56"/>
  <c r="B647" i="56"/>
  <c r="A646" i="56"/>
  <c r="A387" i="56"/>
  <c r="B388" i="56"/>
  <c r="B1948" i="56"/>
  <c r="A1947" i="56"/>
  <c r="A1035" i="56"/>
  <c r="B1036" i="56"/>
  <c r="B1817" i="56"/>
  <c r="A1816" i="56"/>
  <c r="B1557" i="56"/>
  <c r="A1556" i="56"/>
  <c r="B1431" i="56"/>
  <c r="A1430" i="56"/>
  <c r="A777" i="56"/>
  <c r="B778" i="56"/>
  <c r="B1167" i="56"/>
  <c r="A1166" i="56"/>
  <c r="B908" i="56"/>
  <c r="A907" i="56"/>
  <c r="B258" i="56"/>
  <c r="A257" i="56"/>
  <c r="B517" i="56"/>
  <c r="A516" i="56"/>
  <c r="A127" i="56"/>
  <c r="B128" i="56"/>
  <c r="B389" i="56" l="1"/>
  <c r="A388" i="56"/>
  <c r="A1297" i="56"/>
  <c r="B1298" i="56"/>
  <c r="A1686" i="56"/>
  <c r="B1687" i="56"/>
  <c r="B648" i="56"/>
  <c r="A647" i="56"/>
  <c r="A1036" i="56"/>
  <c r="B1037" i="56"/>
  <c r="B909" i="56"/>
  <c r="A908" i="56"/>
  <c r="A1557" i="56"/>
  <c r="B1558" i="56"/>
  <c r="B779" i="56"/>
  <c r="A778" i="56"/>
  <c r="B1168" i="56"/>
  <c r="A1167" i="56"/>
  <c r="A1817" i="56"/>
  <c r="B1818" i="56"/>
  <c r="A258" i="56"/>
  <c r="B259" i="56"/>
  <c r="B1432" i="56"/>
  <c r="A1431" i="56"/>
  <c r="B1949" i="56"/>
  <c r="A1948" i="56"/>
  <c r="B129" i="56"/>
  <c r="A128" i="56"/>
  <c r="A517" i="56"/>
  <c r="B518" i="56"/>
  <c r="A1432" i="56" l="1"/>
  <c r="B1433" i="56"/>
  <c r="B1688" i="56"/>
  <c r="A1687" i="56"/>
  <c r="A1298" i="56"/>
  <c r="B1299" i="56"/>
  <c r="A648" i="56"/>
  <c r="B649" i="56"/>
  <c r="A389" i="56"/>
  <c r="B390" i="56"/>
  <c r="B1819" i="56"/>
  <c r="A1818" i="56"/>
  <c r="A909" i="56"/>
  <c r="B910" i="56"/>
  <c r="A259" i="56"/>
  <c r="B260" i="56"/>
  <c r="A1558" i="56"/>
  <c r="B1559" i="56"/>
  <c r="A1037" i="56"/>
  <c r="B1038" i="56"/>
  <c r="A779" i="56"/>
  <c r="B780" i="56"/>
  <c r="B1950" i="56"/>
  <c r="A1949" i="56"/>
  <c r="B1169" i="56"/>
  <c r="A1168" i="56"/>
  <c r="B519" i="56"/>
  <c r="A518" i="56"/>
  <c r="B130" i="56"/>
  <c r="A129" i="56"/>
  <c r="B1434" i="56" l="1"/>
  <c r="A1433" i="56"/>
  <c r="B391" i="56"/>
  <c r="A390" i="56"/>
  <c r="A649" i="56"/>
  <c r="B650" i="56"/>
  <c r="A1299" i="56"/>
  <c r="B1300" i="56"/>
  <c r="A1688" i="56"/>
  <c r="B1689" i="56"/>
  <c r="A780" i="56"/>
  <c r="B781" i="56"/>
  <c r="B1560" i="56"/>
  <c r="A1559" i="56"/>
  <c r="B261" i="56"/>
  <c r="A260" i="56"/>
  <c r="B1170" i="56"/>
  <c r="A1169" i="56"/>
  <c r="A1819" i="56"/>
  <c r="B1820" i="56"/>
  <c r="B1039" i="56"/>
  <c r="A1038" i="56"/>
  <c r="A910" i="56"/>
  <c r="B911" i="56"/>
  <c r="B1951" i="56"/>
  <c r="A1950" i="56"/>
  <c r="A130" i="56"/>
  <c r="B131" i="56"/>
  <c r="A519" i="56"/>
  <c r="B520" i="56"/>
  <c r="B1435" i="56" l="1"/>
  <c r="A1434" i="56"/>
  <c r="B1301" i="56"/>
  <c r="A1300" i="56"/>
  <c r="A650" i="56"/>
  <c r="B651" i="56"/>
  <c r="A1689" i="56"/>
  <c r="B1690" i="56"/>
  <c r="A391" i="56"/>
  <c r="B392" i="56"/>
  <c r="A911" i="56"/>
  <c r="B912" i="56"/>
  <c r="B1821" i="56"/>
  <c r="A1820" i="56"/>
  <c r="A781" i="56"/>
  <c r="B782" i="56"/>
  <c r="A1560" i="56"/>
  <c r="B1561" i="56"/>
  <c r="A1951" i="56"/>
  <c r="B1952" i="56"/>
  <c r="A1039" i="56"/>
  <c r="B1040" i="56"/>
  <c r="A1170" i="56"/>
  <c r="B1171" i="56"/>
  <c r="B262" i="56"/>
  <c r="A261" i="56"/>
  <c r="B521" i="56"/>
  <c r="A520" i="56"/>
  <c r="A131" i="56"/>
  <c r="B132" i="56"/>
  <c r="A782" i="56" l="1"/>
  <c r="B783" i="56"/>
  <c r="A132" i="56"/>
  <c r="B133" i="56"/>
  <c r="A1952" i="56"/>
  <c r="B1953" i="56"/>
  <c r="A392" i="56"/>
  <c r="B393" i="56"/>
  <c r="A912" i="56"/>
  <c r="B913" i="56"/>
  <c r="A262" i="56"/>
  <c r="B263" i="56"/>
  <c r="A1435" i="56"/>
  <c r="B1436" i="56"/>
  <c r="B1302" i="56"/>
  <c r="A1301" i="56"/>
  <c r="B1691" i="56"/>
  <c r="A1690" i="56"/>
  <c r="A651" i="56"/>
  <c r="B652" i="56"/>
  <c r="B1172" i="56"/>
  <c r="A1171" i="56"/>
  <c r="B1562" i="56"/>
  <c r="A1561" i="56"/>
  <c r="A1821" i="56"/>
  <c r="B1822" i="56"/>
  <c r="A1040" i="56"/>
  <c r="B1041" i="56"/>
  <c r="B522" i="56"/>
  <c r="A521" i="56"/>
  <c r="A652" i="56" l="1"/>
  <c r="B653" i="56"/>
  <c r="A913" i="56"/>
  <c r="B914" i="56"/>
  <c r="A1953" i="56"/>
  <c r="B1954" i="56"/>
  <c r="A783" i="56"/>
  <c r="B784" i="56"/>
  <c r="A522" i="56"/>
  <c r="B523" i="56"/>
  <c r="A1562" i="56"/>
  <c r="B1563" i="56"/>
  <c r="A1302" i="56"/>
  <c r="B1303" i="56"/>
  <c r="A1822" i="56"/>
  <c r="B1823" i="56"/>
  <c r="B264" i="56"/>
  <c r="A263" i="56"/>
  <c r="A1436" i="56"/>
  <c r="B1437" i="56"/>
  <c r="B394" i="56"/>
  <c r="A393" i="56"/>
  <c r="A133" i="56"/>
  <c r="B134" i="56"/>
  <c r="A1172" i="56"/>
  <c r="B1173" i="56"/>
  <c r="B1692" i="56"/>
  <c r="A1691" i="56"/>
  <c r="B1042" i="56"/>
  <c r="A1041" i="56"/>
  <c r="B265" i="56" l="1"/>
  <c r="A264" i="56"/>
  <c r="A134" i="56"/>
  <c r="B135" i="56"/>
  <c r="B1824" i="56"/>
  <c r="A1823" i="56"/>
  <c r="A1563" i="56"/>
  <c r="B1564" i="56"/>
  <c r="A784" i="56"/>
  <c r="B785" i="56"/>
  <c r="B1955" i="56"/>
  <c r="A1954" i="56"/>
  <c r="A1042" i="56"/>
  <c r="B1043" i="56"/>
  <c r="B1174" i="56"/>
  <c r="A1173" i="56"/>
  <c r="B1304" i="56"/>
  <c r="A1303" i="56"/>
  <c r="A523" i="56"/>
  <c r="B524" i="56"/>
  <c r="A914" i="56"/>
  <c r="B915" i="56"/>
  <c r="A1692" i="56"/>
  <c r="B1693" i="56"/>
  <c r="B395" i="56"/>
  <c r="A394" i="56"/>
  <c r="B1438" i="56"/>
  <c r="A1437" i="56"/>
  <c r="A653" i="56"/>
  <c r="B654" i="56"/>
  <c r="B1439" i="56" l="1"/>
  <c r="A1438" i="56"/>
  <c r="A1174" i="56"/>
  <c r="B1175" i="56"/>
  <c r="B1956" i="56"/>
  <c r="A1955" i="56"/>
  <c r="B1694" i="56"/>
  <c r="A1693" i="56"/>
  <c r="A524" i="56"/>
  <c r="B525" i="56"/>
  <c r="A1564" i="56"/>
  <c r="B1565" i="56"/>
  <c r="A135" i="56"/>
  <c r="B136" i="56"/>
  <c r="B655" i="56"/>
  <c r="A654" i="56"/>
  <c r="B916" i="56"/>
  <c r="A915" i="56"/>
  <c r="B1044" i="56"/>
  <c r="A1043" i="56"/>
  <c r="B786" i="56"/>
  <c r="A785" i="56"/>
  <c r="B396" i="56"/>
  <c r="A395" i="56"/>
  <c r="B1305" i="56"/>
  <c r="A1304" i="56"/>
  <c r="A1824" i="56"/>
  <c r="B1825" i="56"/>
  <c r="B266" i="56"/>
  <c r="A265" i="56"/>
  <c r="B1176" i="56" l="1"/>
  <c r="A1175" i="56"/>
  <c r="A136" i="56"/>
  <c r="B137" i="56"/>
  <c r="A525" i="56"/>
  <c r="B526" i="56"/>
  <c r="A266" i="56"/>
  <c r="B267" i="56"/>
  <c r="A786" i="56"/>
  <c r="B787" i="56"/>
  <c r="A1305" i="56"/>
  <c r="B1306" i="56"/>
  <c r="B917" i="56"/>
  <c r="A916" i="56"/>
  <c r="B1566" i="56"/>
  <c r="A1565" i="56"/>
  <c r="A1825" i="56"/>
  <c r="B1826" i="56"/>
  <c r="A396" i="56"/>
  <c r="B397" i="56"/>
  <c r="A1044" i="56"/>
  <c r="B1045" i="56"/>
  <c r="A655" i="56"/>
  <c r="B656" i="56"/>
  <c r="A1694" i="56"/>
  <c r="B1695" i="56"/>
  <c r="B1957" i="56"/>
  <c r="A1956" i="56"/>
  <c r="B1440" i="56"/>
  <c r="A1439" i="56"/>
  <c r="A1957" i="56" l="1"/>
  <c r="B1958" i="56"/>
  <c r="A1695" i="56"/>
  <c r="B1696" i="56"/>
  <c r="B1046" i="56"/>
  <c r="A1045" i="56"/>
  <c r="A1826" i="56"/>
  <c r="B1827" i="56"/>
  <c r="B918" i="56"/>
  <c r="A917" i="56"/>
  <c r="B657" i="56"/>
  <c r="A656" i="56"/>
  <c r="B398" i="56"/>
  <c r="A397" i="56"/>
  <c r="B1567" i="56"/>
  <c r="A1566" i="56"/>
  <c r="A1306" i="56"/>
  <c r="B1307" i="56"/>
  <c r="A1440" i="56"/>
  <c r="B1441" i="56"/>
  <c r="B788" i="56"/>
  <c r="A787" i="56"/>
  <c r="B527" i="56"/>
  <c r="A526" i="56"/>
  <c r="B1177" i="56"/>
  <c r="A1176" i="56"/>
  <c r="B268" i="56"/>
  <c r="A267" i="56"/>
  <c r="B138" i="56"/>
  <c r="A137" i="56"/>
  <c r="B269" i="56" l="1"/>
  <c r="A268" i="56"/>
  <c r="B528" i="56"/>
  <c r="A527" i="56"/>
  <c r="A1441" i="56"/>
  <c r="B1442" i="56"/>
  <c r="B1828" i="56"/>
  <c r="A1827" i="56"/>
  <c r="B1697" i="56"/>
  <c r="A1696" i="56"/>
  <c r="B1568" i="56"/>
  <c r="A1567" i="56"/>
  <c r="A657" i="56"/>
  <c r="B658" i="56"/>
  <c r="A138" i="56"/>
  <c r="B139" i="56"/>
  <c r="B1178" i="56"/>
  <c r="A1177" i="56"/>
  <c r="B789" i="56"/>
  <c r="A788" i="56"/>
  <c r="A1307" i="56"/>
  <c r="B1308" i="56"/>
  <c r="A1958" i="56"/>
  <c r="B1959" i="56"/>
  <c r="A398" i="56"/>
  <c r="B399" i="56"/>
  <c r="B919" i="56"/>
  <c r="A918" i="56"/>
  <c r="A1046" i="56"/>
  <c r="B1047" i="56"/>
  <c r="A1959" i="56" l="1"/>
  <c r="B1960" i="56"/>
  <c r="B920" i="56"/>
  <c r="A919" i="56"/>
  <c r="A789" i="56"/>
  <c r="B790" i="56"/>
  <c r="A658" i="56"/>
  <c r="B659" i="56"/>
  <c r="A1047" i="56"/>
  <c r="B1048" i="56"/>
  <c r="B400" i="56"/>
  <c r="A399" i="56"/>
  <c r="A139" i="56"/>
  <c r="B140" i="56"/>
  <c r="A1308" i="56"/>
  <c r="B1309" i="56"/>
  <c r="B1179" i="56"/>
  <c r="A1178" i="56"/>
  <c r="B1569" i="56"/>
  <c r="A1568" i="56"/>
  <c r="B1829" i="56"/>
  <c r="A1828" i="56"/>
  <c r="B1443" i="56"/>
  <c r="A1442" i="56"/>
  <c r="A1697" i="56"/>
  <c r="B1698" i="56"/>
  <c r="A528" i="56"/>
  <c r="B529" i="56"/>
  <c r="A269" i="56"/>
  <c r="B270" i="56"/>
  <c r="A1829" i="56" l="1"/>
  <c r="B1830" i="56"/>
  <c r="B530" i="56"/>
  <c r="A529" i="56"/>
  <c r="A1443" i="56"/>
  <c r="B1444" i="56"/>
  <c r="B1570" i="56"/>
  <c r="A1569" i="56"/>
  <c r="A270" i="56"/>
  <c r="B271" i="56"/>
  <c r="A1698" i="56"/>
  <c r="B1699" i="56"/>
  <c r="A1309" i="56"/>
  <c r="B1310" i="56"/>
  <c r="A920" i="56"/>
  <c r="B921" i="56"/>
  <c r="A400" i="56"/>
  <c r="B401" i="56"/>
  <c r="B791" i="56"/>
  <c r="A790" i="56"/>
  <c r="A140" i="56"/>
  <c r="B141" i="56"/>
  <c r="B1049" i="56"/>
  <c r="A1048" i="56"/>
  <c r="A1960" i="56"/>
  <c r="B1961" i="56"/>
  <c r="B1180" i="56"/>
  <c r="A1179" i="56"/>
  <c r="B660" i="56"/>
  <c r="A659" i="56"/>
  <c r="B1962" i="56" l="1"/>
  <c r="A1961" i="56"/>
  <c r="A141" i="56"/>
  <c r="B142" i="56"/>
  <c r="A791" i="56"/>
  <c r="B792" i="56"/>
  <c r="B1700" i="56"/>
  <c r="A1699" i="56"/>
  <c r="B402" i="56"/>
  <c r="A401" i="56"/>
  <c r="A921" i="56"/>
  <c r="B922" i="56"/>
  <c r="A1310" i="56"/>
  <c r="B1311" i="56"/>
  <c r="A1570" i="56"/>
  <c r="B1571" i="56"/>
  <c r="A530" i="56"/>
  <c r="B531" i="56"/>
  <c r="B1050" i="56"/>
  <c r="A1049" i="56"/>
  <c r="A271" i="56"/>
  <c r="B272" i="56"/>
  <c r="A1444" i="56"/>
  <c r="B1445" i="56"/>
  <c r="A1830" i="56"/>
  <c r="B1831" i="56"/>
  <c r="A660" i="56"/>
  <c r="B661" i="56"/>
  <c r="A1180" i="56"/>
  <c r="B1181" i="56"/>
  <c r="B662" i="56" l="1"/>
  <c r="A661" i="56"/>
  <c r="B1446" i="56"/>
  <c r="A1445" i="56"/>
  <c r="B1051" i="56"/>
  <c r="A1050" i="56"/>
  <c r="B532" i="56"/>
  <c r="A531" i="56"/>
  <c r="A1311" i="56"/>
  <c r="B1312" i="56"/>
  <c r="B1701" i="56"/>
  <c r="A1700" i="56"/>
  <c r="A142" i="56"/>
  <c r="B143" i="56"/>
  <c r="A1571" i="56"/>
  <c r="B1572" i="56"/>
  <c r="A922" i="56"/>
  <c r="B923" i="56"/>
  <c r="B403" i="56"/>
  <c r="A402" i="56"/>
  <c r="B1963" i="56"/>
  <c r="A1962" i="56"/>
  <c r="A1181" i="56"/>
  <c r="B1182" i="56"/>
  <c r="B1832" i="56"/>
  <c r="A1831" i="56"/>
  <c r="B273" i="56"/>
  <c r="A272" i="56"/>
  <c r="A792" i="56"/>
  <c r="B793" i="56"/>
  <c r="B274" i="56" l="1"/>
  <c r="A273" i="56"/>
  <c r="A793" i="56"/>
  <c r="B794" i="56"/>
  <c r="B1833" i="56"/>
  <c r="A1832" i="56"/>
  <c r="A1963" i="56"/>
  <c r="B1964" i="56"/>
  <c r="B1573" i="56"/>
  <c r="A1572" i="56"/>
  <c r="A1182" i="56"/>
  <c r="B1183" i="56"/>
  <c r="A403" i="56"/>
  <c r="B404" i="56"/>
  <c r="A1701" i="56"/>
  <c r="B1702" i="56"/>
  <c r="A532" i="56"/>
  <c r="B533" i="56"/>
  <c r="A1446" i="56"/>
  <c r="B1447" i="56"/>
  <c r="A923" i="56"/>
  <c r="B924" i="56"/>
  <c r="B144" i="56"/>
  <c r="A143" i="56"/>
  <c r="A1312" i="56"/>
  <c r="B1313" i="56"/>
  <c r="A1051" i="56"/>
  <c r="B1052" i="56"/>
  <c r="B663" i="56"/>
  <c r="A662" i="56"/>
  <c r="A1052" i="56" l="1"/>
  <c r="B1053" i="56"/>
  <c r="A1447" i="56"/>
  <c r="B1448" i="56"/>
  <c r="B1703" i="56"/>
  <c r="A1702" i="56"/>
  <c r="B1184" i="56"/>
  <c r="A1183" i="56"/>
  <c r="A1964" i="56"/>
  <c r="B1965" i="56"/>
  <c r="B795" i="56"/>
  <c r="A794" i="56"/>
  <c r="B145" i="56"/>
  <c r="A144" i="56"/>
  <c r="A1313" i="56"/>
  <c r="B1314" i="56"/>
  <c r="A924" i="56"/>
  <c r="B925" i="56"/>
  <c r="A533" i="56"/>
  <c r="B534" i="56"/>
  <c r="B405" i="56"/>
  <c r="A404" i="56"/>
  <c r="B664" i="56"/>
  <c r="A663" i="56"/>
  <c r="A1573" i="56"/>
  <c r="B1574" i="56"/>
  <c r="B1834" i="56"/>
  <c r="A1833" i="56"/>
  <c r="A274" i="56"/>
  <c r="B275" i="56"/>
  <c r="A405" i="56" l="1"/>
  <c r="B406" i="56"/>
  <c r="B146" i="56"/>
  <c r="A145" i="56"/>
  <c r="A1703" i="56"/>
  <c r="B1704" i="56"/>
  <c r="B1835" i="56"/>
  <c r="A1834" i="56"/>
  <c r="A664" i="56"/>
  <c r="B665" i="56"/>
  <c r="B796" i="56"/>
  <c r="A795" i="56"/>
  <c r="B1185" i="56"/>
  <c r="A1184" i="56"/>
  <c r="B1054" i="56"/>
  <c r="A1053" i="56"/>
  <c r="B535" i="56"/>
  <c r="A534" i="56"/>
  <c r="A1314" i="56"/>
  <c r="B1315" i="56"/>
  <c r="B1449" i="56"/>
  <c r="A1448" i="56"/>
  <c r="A275" i="56"/>
  <c r="B276" i="56"/>
  <c r="B1575" i="56"/>
  <c r="A1574" i="56"/>
  <c r="A925" i="56"/>
  <c r="B926" i="56"/>
  <c r="B1966" i="56"/>
  <c r="A1965" i="56"/>
  <c r="B927" i="56" l="1"/>
  <c r="A926" i="56"/>
  <c r="A276" i="56"/>
  <c r="B277" i="56"/>
  <c r="A1315" i="56"/>
  <c r="B1316" i="56"/>
  <c r="A1054" i="56"/>
  <c r="B1055" i="56"/>
  <c r="A796" i="56"/>
  <c r="B797" i="56"/>
  <c r="B1836" i="56"/>
  <c r="A1835" i="56"/>
  <c r="B147" i="56"/>
  <c r="A146" i="56"/>
  <c r="A665" i="56"/>
  <c r="B666" i="56"/>
  <c r="A1704" i="56"/>
  <c r="B1705" i="56"/>
  <c r="B407" i="56"/>
  <c r="A406" i="56"/>
  <c r="B1967" i="56"/>
  <c r="A1966" i="56"/>
  <c r="A1575" i="56"/>
  <c r="B1576" i="56"/>
  <c r="B1450" i="56"/>
  <c r="A1449" i="56"/>
  <c r="A535" i="56"/>
  <c r="B536" i="56"/>
  <c r="B1186" i="56"/>
  <c r="A1185" i="56"/>
  <c r="A1450" i="56" l="1"/>
  <c r="B1451" i="56"/>
  <c r="B1968" i="56"/>
  <c r="A1967" i="56"/>
  <c r="A536" i="56"/>
  <c r="B537" i="56"/>
  <c r="B1577" i="56"/>
  <c r="A1576" i="56"/>
  <c r="B667" i="56"/>
  <c r="A666" i="56"/>
  <c r="B1056" i="56"/>
  <c r="A1055" i="56"/>
  <c r="B278" i="56"/>
  <c r="A277" i="56"/>
  <c r="B1706" i="56"/>
  <c r="A1705" i="56"/>
  <c r="B798" i="56"/>
  <c r="A797" i="56"/>
  <c r="A1316" i="56"/>
  <c r="B1317" i="56"/>
  <c r="B408" i="56"/>
  <c r="A407" i="56"/>
  <c r="B1837" i="56"/>
  <c r="A1836" i="56"/>
  <c r="A1186" i="56"/>
  <c r="B1187" i="56"/>
  <c r="B148" i="56"/>
  <c r="A147" i="56"/>
  <c r="A927" i="56"/>
  <c r="B928" i="56"/>
  <c r="B149" i="56" l="1"/>
  <c r="A148" i="56"/>
  <c r="A1317" i="56"/>
  <c r="B1318" i="56"/>
  <c r="B1057" i="56"/>
  <c r="A1056" i="56"/>
  <c r="A1968" i="56"/>
  <c r="B1969" i="56"/>
  <c r="A1187" i="56"/>
  <c r="B1188" i="56"/>
  <c r="B538" i="56"/>
  <c r="A537" i="56"/>
  <c r="B1452" i="56"/>
  <c r="A1451" i="56"/>
  <c r="A1837" i="56"/>
  <c r="B1838" i="56"/>
  <c r="A1706" i="56"/>
  <c r="B1707" i="56"/>
  <c r="A1577" i="56"/>
  <c r="B1578" i="56"/>
  <c r="A928" i="56"/>
  <c r="B929" i="56"/>
  <c r="B409" i="56"/>
  <c r="A408" i="56"/>
  <c r="A798" i="56"/>
  <c r="B799" i="56"/>
  <c r="A278" i="56"/>
  <c r="B279" i="56"/>
  <c r="B668" i="56"/>
  <c r="A667" i="56"/>
  <c r="A799" i="56" l="1"/>
  <c r="B800" i="56"/>
  <c r="A279" i="56"/>
  <c r="B280" i="56"/>
  <c r="A1578" i="56"/>
  <c r="B1579" i="56"/>
  <c r="A1838" i="56"/>
  <c r="B1839" i="56"/>
  <c r="A1969" i="56"/>
  <c r="B1970" i="56"/>
  <c r="B1319" i="56"/>
  <c r="A1318" i="56"/>
  <c r="B410" i="56"/>
  <c r="A409" i="56"/>
  <c r="A929" i="56"/>
  <c r="B930" i="56"/>
  <c r="A1707" i="56"/>
  <c r="B1708" i="56"/>
  <c r="A1188" i="56"/>
  <c r="B1189" i="56"/>
  <c r="B539" i="56"/>
  <c r="A538" i="56"/>
  <c r="B669" i="56"/>
  <c r="A668" i="56"/>
  <c r="A1452" i="56"/>
  <c r="B1453" i="56"/>
  <c r="B1058" i="56"/>
  <c r="A1057" i="56"/>
  <c r="A149" i="56"/>
  <c r="B150" i="56"/>
  <c r="B670" i="56" l="1"/>
  <c r="A669" i="56"/>
  <c r="B1320" i="56"/>
  <c r="A1319" i="56"/>
  <c r="A1189" i="56"/>
  <c r="B1190" i="56"/>
  <c r="A930" i="56"/>
  <c r="B931" i="56"/>
  <c r="B1840" i="56"/>
  <c r="A1839" i="56"/>
  <c r="A280" i="56"/>
  <c r="B281" i="56"/>
  <c r="B1059" i="56"/>
  <c r="A1058" i="56"/>
  <c r="B151" i="56"/>
  <c r="A150" i="56"/>
  <c r="B1454" i="56"/>
  <c r="A1453" i="56"/>
  <c r="A1708" i="56"/>
  <c r="B1709" i="56"/>
  <c r="A1970" i="56"/>
  <c r="B1971" i="56"/>
  <c r="B1580" i="56"/>
  <c r="A1579" i="56"/>
  <c r="A800" i="56"/>
  <c r="B801" i="56"/>
  <c r="A539" i="56"/>
  <c r="B540" i="56"/>
  <c r="A410" i="56"/>
  <c r="B411" i="56"/>
  <c r="B1581" i="56" l="1"/>
  <c r="A1580" i="56"/>
  <c r="B152" i="56"/>
  <c r="A151" i="56"/>
  <c r="B541" i="56"/>
  <c r="A540" i="56"/>
  <c r="B1710" i="56"/>
  <c r="A1709" i="56"/>
  <c r="B282" i="56"/>
  <c r="A281" i="56"/>
  <c r="A931" i="56"/>
  <c r="B932" i="56"/>
  <c r="A411" i="56"/>
  <c r="B412" i="56"/>
  <c r="A801" i="56"/>
  <c r="B802" i="56"/>
  <c r="A1971" i="56"/>
  <c r="B1972" i="56"/>
  <c r="A1190" i="56"/>
  <c r="B1191" i="56"/>
  <c r="A1320" i="56"/>
  <c r="B1321" i="56"/>
  <c r="A1454" i="56"/>
  <c r="B1455" i="56"/>
  <c r="A1059" i="56"/>
  <c r="B1060" i="56"/>
  <c r="B1841" i="56"/>
  <c r="A1840" i="56"/>
  <c r="B671" i="56"/>
  <c r="A670" i="56"/>
  <c r="A1710" i="56" l="1"/>
  <c r="B1711" i="56"/>
  <c r="A1455" i="56"/>
  <c r="B1456" i="56"/>
  <c r="A1191" i="56"/>
  <c r="B1192" i="56"/>
  <c r="B803" i="56"/>
  <c r="A802" i="56"/>
  <c r="A932" i="56"/>
  <c r="B933" i="56"/>
  <c r="A1841" i="56"/>
  <c r="B1842" i="56"/>
  <c r="A152" i="56"/>
  <c r="B153" i="56"/>
  <c r="A1060" i="56"/>
  <c r="B1061" i="56"/>
  <c r="A1321" i="56"/>
  <c r="B1322" i="56"/>
  <c r="A1972" i="56"/>
  <c r="B1973" i="56"/>
  <c r="B413" i="56"/>
  <c r="A412" i="56"/>
  <c r="B672" i="56"/>
  <c r="A671" i="56"/>
  <c r="B283" i="56"/>
  <c r="A282" i="56"/>
  <c r="A541" i="56"/>
  <c r="B542" i="56"/>
  <c r="A1581" i="56"/>
  <c r="B1582" i="56"/>
  <c r="B804" i="56" l="1"/>
  <c r="A803" i="56"/>
  <c r="A283" i="56"/>
  <c r="B284" i="56"/>
  <c r="B543" i="56"/>
  <c r="A542" i="56"/>
  <c r="A1973" i="56"/>
  <c r="B1974" i="56"/>
  <c r="B1062" i="56"/>
  <c r="A1061" i="56"/>
  <c r="A1842" i="56"/>
  <c r="B1843" i="56"/>
  <c r="A1456" i="56"/>
  <c r="B1457" i="56"/>
  <c r="A1582" i="56"/>
  <c r="B1583" i="56"/>
  <c r="A1322" i="56"/>
  <c r="B1323" i="56"/>
  <c r="A153" i="56"/>
  <c r="B154" i="56"/>
  <c r="B934" i="56"/>
  <c r="A933" i="56"/>
  <c r="B1193" i="56"/>
  <c r="A1192" i="56"/>
  <c r="B1712" i="56"/>
  <c r="A1711" i="56"/>
  <c r="A672" i="56"/>
  <c r="B673" i="56"/>
  <c r="A413" i="56"/>
  <c r="B414" i="56"/>
  <c r="A1712" i="56" l="1"/>
  <c r="B1713" i="56"/>
  <c r="A673" i="56"/>
  <c r="B674" i="56"/>
  <c r="B155" i="56"/>
  <c r="A154" i="56"/>
  <c r="A1583" i="56"/>
  <c r="B1584" i="56"/>
  <c r="B1844" i="56"/>
  <c r="A1843" i="56"/>
  <c r="B1975" i="56"/>
  <c r="A1974" i="56"/>
  <c r="A284" i="56"/>
  <c r="B285" i="56"/>
  <c r="B415" i="56"/>
  <c r="A414" i="56"/>
  <c r="B1324" i="56"/>
  <c r="A1323" i="56"/>
  <c r="A1457" i="56"/>
  <c r="B1458" i="56"/>
  <c r="B1194" i="56"/>
  <c r="A1193" i="56"/>
  <c r="B935" i="56"/>
  <c r="A934" i="56"/>
  <c r="B1063" i="56"/>
  <c r="A1062" i="56"/>
  <c r="B544" i="56"/>
  <c r="A543" i="56"/>
  <c r="A804" i="56"/>
  <c r="B805" i="56"/>
  <c r="A544" i="56" l="1"/>
  <c r="B545" i="56"/>
  <c r="B416" i="56"/>
  <c r="A415" i="56"/>
  <c r="B1976" i="56"/>
  <c r="A1975" i="56"/>
  <c r="A1458" i="56"/>
  <c r="B1459" i="56"/>
  <c r="B1585" i="56"/>
  <c r="A1584" i="56"/>
  <c r="B675" i="56"/>
  <c r="A674" i="56"/>
  <c r="A935" i="56"/>
  <c r="B936" i="56"/>
  <c r="B286" i="56"/>
  <c r="A285" i="56"/>
  <c r="A1713" i="56"/>
  <c r="B1714" i="56"/>
  <c r="A805" i="56"/>
  <c r="B806" i="56"/>
  <c r="A1063" i="56"/>
  <c r="B1064" i="56"/>
  <c r="A1194" i="56"/>
  <c r="B1195" i="56"/>
  <c r="B1325" i="56"/>
  <c r="A1324" i="56"/>
  <c r="B1845" i="56"/>
  <c r="A1844" i="56"/>
  <c r="A155" i="56"/>
  <c r="B156" i="56"/>
  <c r="A1195" i="56" l="1"/>
  <c r="B1196" i="56"/>
  <c r="B807" i="56"/>
  <c r="A806" i="56"/>
  <c r="A1459" i="56"/>
  <c r="B1460" i="56"/>
  <c r="A416" i="56"/>
  <c r="B417" i="56"/>
  <c r="A1064" i="56"/>
  <c r="B1065" i="56"/>
  <c r="A1714" i="56"/>
  <c r="B1715" i="56"/>
  <c r="B937" i="56"/>
  <c r="A936" i="56"/>
  <c r="B546" i="56"/>
  <c r="A545" i="56"/>
  <c r="B1846" i="56"/>
  <c r="A1845" i="56"/>
  <c r="B287" i="56"/>
  <c r="A286" i="56"/>
  <c r="A675" i="56"/>
  <c r="B676" i="56"/>
  <c r="B157" i="56"/>
  <c r="A156" i="56"/>
  <c r="A1325" i="56"/>
  <c r="B1326" i="56"/>
  <c r="B1586" i="56"/>
  <c r="A1585" i="56"/>
  <c r="A1976" i="56"/>
  <c r="B1977" i="56"/>
  <c r="A287" i="56" l="1"/>
  <c r="B288" i="56"/>
  <c r="B1716" i="56"/>
  <c r="A1715" i="56"/>
  <c r="A417" i="56"/>
  <c r="B418" i="56"/>
  <c r="A1586" i="56"/>
  <c r="B1587" i="56"/>
  <c r="A807" i="56"/>
  <c r="B808" i="56"/>
  <c r="A1977" i="56"/>
  <c r="B1978" i="56"/>
  <c r="B1327" i="56"/>
  <c r="A1326" i="56"/>
  <c r="B677" i="56"/>
  <c r="A676" i="56"/>
  <c r="B1066" i="56"/>
  <c r="A1065" i="56"/>
  <c r="A1460" i="56"/>
  <c r="B1461" i="56"/>
  <c r="A1196" i="56"/>
  <c r="B1197" i="56"/>
  <c r="A157" i="56"/>
  <c r="B158" i="56"/>
  <c r="B547" i="56"/>
  <c r="A546" i="56"/>
  <c r="B1847" i="56"/>
  <c r="A1846" i="56"/>
  <c r="B938" i="56"/>
  <c r="A937" i="56"/>
  <c r="A1847" i="56" l="1"/>
  <c r="B1848" i="56"/>
  <c r="A1716" i="56"/>
  <c r="B1717" i="56"/>
  <c r="A547" i="56"/>
  <c r="B548" i="56"/>
  <c r="A158" i="56"/>
  <c r="B159" i="56"/>
  <c r="A1461" i="56"/>
  <c r="B1462" i="56"/>
  <c r="B1979" i="56"/>
  <c r="A1978" i="56"/>
  <c r="A1587" i="56"/>
  <c r="B1588" i="56"/>
  <c r="A1197" i="56"/>
  <c r="B1198" i="56"/>
  <c r="B809" i="56"/>
  <c r="A808" i="56"/>
  <c r="A418" i="56"/>
  <c r="B419" i="56"/>
  <c r="A288" i="56"/>
  <c r="B289" i="56"/>
  <c r="A677" i="56"/>
  <c r="B678" i="56"/>
  <c r="A938" i="56"/>
  <c r="B939" i="56"/>
  <c r="A1066" i="56"/>
  <c r="B1067" i="56"/>
  <c r="A1327" i="56"/>
  <c r="B1328" i="56"/>
  <c r="A1067" i="56" l="1"/>
  <c r="B1068" i="56"/>
  <c r="A678" i="56"/>
  <c r="B679" i="56"/>
  <c r="A419" i="56"/>
  <c r="B420" i="56"/>
  <c r="B1199" i="56"/>
  <c r="A1198" i="56"/>
  <c r="A159" i="56"/>
  <c r="B160" i="56"/>
  <c r="B1718" i="56"/>
  <c r="A1717" i="56"/>
  <c r="B1329" i="56"/>
  <c r="A1328" i="56"/>
  <c r="A939" i="56"/>
  <c r="B940" i="56"/>
  <c r="A289" i="56"/>
  <c r="B290" i="56"/>
  <c r="A1588" i="56"/>
  <c r="B1589" i="56"/>
  <c r="B1463" i="56"/>
  <c r="A1462" i="56"/>
  <c r="B549" i="56"/>
  <c r="A548" i="56"/>
  <c r="A1848" i="56"/>
  <c r="B1849" i="56"/>
  <c r="A1979" i="56"/>
  <c r="B810" i="56"/>
  <c r="A809" i="56"/>
  <c r="B811" i="56" l="1"/>
  <c r="A810" i="56"/>
  <c r="B1590" i="56"/>
  <c r="A1589" i="56"/>
  <c r="B941" i="56"/>
  <c r="A940" i="56"/>
  <c r="B680" i="56"/>
  <c r="A679" i="56"/>
  <c r="B550" i="56"/>
  <c r="A549" i="56"/>
  <c r="B1719" i="56"/>
  <c r="A1718" i="56"/>
  <c r="B1200" i="56"/>
  <c r="A1199" i="56"/>
  <c r="A1849" i="56"/>
  <c r="B1850" i="56"/>
  <c r="B291" i="56"/>
  <c r="A290" i="56"/>
  <c r="A160" i="56"/>
  <c r="B161" i="56"/>
  <c r="A420" i="56"/>
  <c r="B421" i="56"/>
  <c r="B1069" i="56"/>
  <c r="A1068" i="56"/>
  <c r="A1463" i="56"/>
  <c r="B1464" i="56"/>
  <c r="A1329" i="56"/>
  <c r="B1330" i="56"/>
  <c r="B1720" i="56" l="1"/>
  <c r="A1719" i="56"/>
  <c r="A1330" i="56"/>
  <c r="B1331" i="56"/>
  <c r="A161" i="56"/>
  <c r="B162" i="56"/>
  <c r="B1851" i="56"/>
  <c r="A1850" i="56"/>
  <c r="B681" i="56"/>
  <c r="A680" i="56"/>
  <c r="A1590" i="56"/>
  <c r="B1591" i="56"/>
  <c r="B1465" i="56"/>
  <c r="A1464" i="56"/>
  <c r="A421" i="56"/>
  <c r="B422" i="56"/>
  <c r="A1069" i="56"/>
  <c r="B1070" i="56"/>
  <c r="B292" i="56"/>
  <c r="A291" i="56"/>
  <c r="B1201" i="56"/>
  <c r="A1200" i="56"/>
  <c r="A550" i="56"/>
  <c r="B551" i="56"/>
  <c r="B942" i="56"/>
  <c r="A941" i="56"/>
  <c r="A811" i="56"/>
  <c r="B812" i="56"/>
  <c r="B293" i="56" l="1"/>
  <c r="A292" i="56"/>
  <c r="A812" i="56"/>
  <c r="B813" i="56"/>
  <c r="A551" i="56"/>
  <c r="B552" i="56"/>
  <c r="B423" i="56"/>
  <c r="A422" i="56"/>
  <c r="B1592" i="56"/>
  <c r="A1591" i="56"/>
  <c r="A1331" i="56"/>
  <c r="B1332" i="56"/>
  <c r="A1851" i="56"/>
  <c r="B1852" i="56"/>
  <c r="B163" i="56"/>
  <c r="A162" i="56"/>
  <c r="A1070" i="56"/>
  <c r="B1071" i="56"/>
  <c r="B943" i="56"/>
  <c r="A942" i="56"/>
  <c r="B1202" i="56"/>
  <c r="A1201" i="56"/>
  <c r="B1466" i="56"/>
  <c r="A1465" i="56"/>
  <c r="B682" i="56"/>
  <c r="A681" i="56"/>
  <c r="A1720" i="56"/>
  <c r="B1721" i="56"/>
  <c r="B944" i="56" l="1"/>
  <c r="A943" i="56"/>
  <c r="A423" i="56"/>
  <c r="B424" i="56"/>
  <c r="B1722" i="56"/>
  <c r="A1721" i="56"/>
  <c r="B1333" i="56"/>
  <c r="A1332" i="56"/>
  <c r="A813" i="56"/>
  <c r="B814" i="56"/>
  <c r="A1466" i="56"/>
  <c r="B1467" i="56"/>
  <c r="B1072" i="56"/>
  <c r="A1071" i="56"/>
  <c r="B1853" i="56"/>
  <c r="A1852" i="56"/>
  <c r="A552" i="56"/>
  <c r="B553" i="56"/>
  <c r="A163" i="56"/>
  <c r="B164" i="56"/>
  <c r="A682" i="56"/>
  <c r="B683" i="56"/>
  <c r="A1202" i="56"/>
  <c r="B1203" i="56"/>
  <c r="B1593" i="56"/>
  <c r="A1592" i="56"/>
  <c r="B294" i="56"/>
  <c r="A293" i="56"/>
  <c r="A1203" i="56" l="1"/>
  <c r="B1204" i="56"/>
  <c r="B165" i="56"/>
  <c r="A164" i="56"/>
  <c r="B1468" i="56"/>
  <c r="A1467" i="56"/>
  <c r="A424" i="56"/>
  <c r="B425" i="56"/>
  <c r="A683" i="56"/>
  <c r="B684" i="56"/>
  <c r="A553" i="56"/>
  <c r="B554" i="56"/>
  <c r="B815" i="56"/>
  <c r="A814" i="56"/>
  <c r="B295" i="56"/>
  <c r="A294" i="56"/>
  <c r="A1853" i="56"/>
  <c r="B1854" i="56"/>
  <c r="A1854" i="56" s="1"/>
  <c r="B1334" i="56"/>
  <c r="A1333" i="56"/>
  <c r="B1594" i="56"/>
  <c r="A1593" i="56"/>
  <c r="A1072" i="56"/>
  <c r="B1073" i="56"/>
  <c r="A1722" i="56"/>
  <c r="B1723" i="56"/>
  <c r="A944" i="56"/>
  <c r="B945" i="56"/>
  <c r="A1723" i="56" l="1"/>
  <c r="B1724" i="56"/>
  <c r="B1335" i="56"/>
  <c r="A1334" i="56"/>
  <c r="B296" i="56"/>
  <c r="A295" i="56"/>
  <c r="A684" i="56"/>
  <c r="B685" i="56"/>
  <c r="A165" i="56"/>
  <c r="B166" i="56"/>
  <c r="A815" i="56"/>
  <c r="B816" i="56"/>
  <c r="B1205" i="56"/>
  <c r="A1204" i="56"/>
  <c r="B1595" i="56"/>
  <c r="A1594" i="56"/>
  <c r="B555" i="56"/>
  <c r="A554" i="56"/>
  <c r="B426" i="56"/>
  <c r="A425" i="56"/>
  <c r="B1469" i="56"/>
  <c r="A1468" i="56"/>
  <c r="A945" i="56"/>
  <c r="B946" i="56"/>
  <c r="A1073" i="56"/>
  <c r="B1074" i="56"/>
  <c r="A946" i="56" l="1"/>
  <c r="B947" i="56"/>
  <c r="B167" i="56"/>
  <c r="A166" i="56"/>
  <c r="A1335" i="56"/>
  <c r="B1336" i="56"/>
  <c r="B1075" i="56"/>
  <c r="A1074" i="56"/>
  <c r="B1470" i="56"/>
  <c r="A1469" i="56"/>
  <c r="B817" i="56"/>
  <c r="A816" i="56"/>
  <c r="B297" i="56"/>
  <c r="A296" i="56"/>
  <c r="B1725" i="56"/>
  <c r="A1724" i="56"/>
  <c r="B427" i="56"/>
  <c r="A426" i="56"/>
  <c r="A1595" i="56"/>
  <c r="B1596" i="56"/>
  <c r="B1206" i="56"/>
  <c r="A1205" i="56"/>
  <c r="A555" i="56"/>
  <c r="B556" i="56"/>
  <c r="B686" i="56"/>
  <c r="A685" i="56"/>
  <c r="B1076" i="56" l="1"/>
  <c r="A1075" i="56"/>
  <c r="B687" i="56"/>
  <c r="A686" i="56"/>
  <c r="A1206" i="56"/>
  <c r="B1207" i="56"/>
  <c r="A427" i="56"/>
  <c r="B428" i="56"/>
  <c r="B298" i="56"/>
  <c r="A297" i="56"/>
  <c r="B1471" i="56"/>
  <c r="A1470" i="56"/>
  <c r="B1337" i="56"/>
  <c r="A1336" i="56"/>
  <c r="B948" i="56"/>
  <c r="A947" i="56"/>
  <c r="A1725" i="56"/>
  <c r="B1726" i="56"/>
  <c r="B818" i="56"/>
  <c r="A817" i="56"/>
  <c r="B557" i="56"/>
  <c r="A556" i="56"/>
  <c r="B1597" i="56"/>
  <c r="A1596" i="56"/>
  <c r="A167" i="56"/>
  <c r="B168" i="56"/>
  <c r="A1597" i="56" l="1"/>
  <c r="B1598" i="56"/>
  <c r="A428" i="56"/>
  <c r="B429" i="56"/>
  <c r="B169" i="56"/>
  <c r="A168" i="56"/>
  <c r="B819" i="56"/>
  <c r="A818" i="56"/>
  <c r="B949" i="56"/>
  <c r="A948" i="56"/>
  <c r="A1471" i="56"/>
  <c r="B1472" i="56"/>
  <c r="A687" i="56"/>
  <c r="B688" i="56"/>
  <c r="B558" i="56"/>
  <c r="A557" i="56"/>
  <c r="B1727" i="56"/>
  <c r="A1726" i="56"/>
  <c r="B1208" i="56"/>
  <c r="A1207" i="56"/>
  <c r="B1338" i="56"/>
  <c r="A1337" i="56"/>
  <c r="A298" i="56"/>
  <c r="B299" i="56"/>
  <c r="A1076" i="56"/>
  <c r="B1077" i="56"/>
  <c r="A1208" i="56" l="1"/>
  <c r="B1209" i="56"/>
  <c r="B559" i="56"/>
  <c r="A558" i="56"/>
  <c r="B1473" i="56"/>
  <c r="A1472" i="56"/>
  <c r="B430" i="56"/>
  <c r="A429" i="56"/>
  <c r="A819" i="56"/>
  <c r="B820" i="56"/>
  <c r="A1077" i="56"/>
  <c r="B1078" i="56"/>
  <c r="A1338" i="56"/>
  <c r="B1339" i="56"/>
  <c r="B1728" i="56"/>
  <c r="A1727" i="56"/>
  <c r="A688" i="56"/>
  <c r="B689" i="56"/>
  <c r="A1598" i="56"/>
  <c r="B1599" i="56"/>
  <c r="A299" i="56"/>
  <c r="B300" i="56"/>
  <c r="A949" i="56"/>
  <c r="B950" i="56"/>
  <c r="B170" i="56"/>
  <c r="A169" i="56"/>
  <c r="A950" i="56" l="1"/>
  <c r="B951" i="56"/>
  <c r="A1599" i="56"/>
  <c r="B1600" i="56"/>
  <c r="A1078" i="56"/>
  <c r="B1079" i="56"/>
  <c r="A1728" i="56"/>
  <c r="B1729" i="56"/>
  <c r="A430" i="56"/>
  <c r="B431" i="56"/>
  <c r="A559" i="56"/>
  <c r="B560" i="56"/>
  <c r="B301" i="56"/>
  <c r="A300" i="56"/>
  <c r="B690" i="56"/>
  <c r="A689" i="56"/>
  <c r="B1340" i="56"/>
  <c r="A1339" i="56"/>
  <c r="B821" i="56"/>
  <c r="A820" i="56"/>
  <c r="B1210" i="56"/>
  <c r="A1209" i="56"/>
  <c r="A170" i="56"/>
  <c r="B171" i="56"/>
  <c r="A1473" i="56"/>
  <c r="B1474" i="56"/>
  <c r="B822" i="56" l="1"/>
  <c r="A821" i="56"/>
  <c r="A690" i="56"/>
  <c r="B691" i="56"/>
  <c r="B561" i="56"/>
  <c r="A560" i="56"/>
  <c r="A1729" i="56"/>
  <c r="B1601" i="56"/>
  <c r="A1600" i="56"/>
  <c r="B1475" i="56"/>
  <c r="A1474" i="56"/>
  <c r="A171" i="56"/>
  <c r="B172" i="56"/>
  <c r="A1210" i="56"/>
  <c r="B1211" i="56"/>
  <c r="A1340" i="56"/>
  <c r="B1341" i="56"/>
  <c r="A301" i="56"/>
  <c r="B302" i="56"/>
  <c r="A431" i="56"/>
  <c r="B432" i="56"/>
  <c r="B1080" i="56"/>
  <c r="A1079" i="56"/>
  <c r="A951" i="56"/>
  <c r="B952" i="56"/>
  <c r="B1602" i="56" l="1"/>
  <c r="A1601" i="56"/>
  <c r="A952" i="56"/>
  <c r="B953" i="56"/>
  <c r="B433" i="56"/>
  <c r="A432" i="56"/>
  <c r="B1342" i="56"/>
  <c r="A1341" i="56"/>
  <c r="A172" i="56"/>
  <c r="B173" i="56"/>
  <c r="B692" i="56"/>
  <c r="A691" i="56"/>
  <c r="B303" i="56"/>
  <c r="A302" i="56"/>
  <c r="A1211" i="56"/>
  <c r="B1212" i="56"/>
  <c r="A1080" i="56"/>
  <c r="B1081" i="56"/>
  <c r="A1475" i="56"/>
  <c r="B1476" i="56"/>
  <c r="A561" i="56"/>
  <c r="B562" i="56"/>
  <c r="A822" i="56"/>
  <c r="B823" i="56"/>
  <c r="B563" i="56" l="1"/>
  <c r="A562" i="56"/>
  <c r="B1082" i="56"/>
  <c r="A1081" i="56"/>
  <c r="A1342" i="56"/>
  <c r="B1343" i="56"/>
  <c r="A173" i="56"/>
  <c r="B174" i="56"/>
  <c r="A823" i="56"/>
  <c r="B824" i="56"/>
  <c r="B1477" i="56"/>
  <c r="A1476" i="56"/>
  <c r="B304" i="56"/>
  <c r="A303" i="56"/>
  <c r="A433" i="56"/>
  <c r="B434" i="56"/>
  <c r="A1602" i="56"/>
  <c r="B1603" i="56"/>
  <c r="B1213" i="56"/>
  <c r="A1212" i="56"/>
  <c r="B693" i="56"/>
  <c r="A692" i="56"/>
  <c r="A953" i="56"/>
  <c r="B954" i="56"/>
  <c r="B694" i="56" l="1"/>
  <c r="A693" i="56"/>
  <c r="A434" i="56"/>
  <c r="B435" i="56"/>
  <c r="A824" i="56"/>
  <c r="B825" i="56"/>
  <c r="A174" i="56"/>
  <c r="B175" i="56"/>
  <c r="A1082" i="56"/>
  <c r="B1083" i="56"/>
  <c r="B955" i="56"/>
  <c r="A954" i="56"/>
  <c r="B305" i="56"/>
  <c r="A304" i="56"/>
  <c r="B1344" i="56"/>
  <c r="A1343" i="56"/>
  <c r="B564" i="56"/>
  <c r="A563" i="56"/>
  <c r="A1213" i="56"/>
  <c r="B1214" i="56"/>
  <c r="A1603" i="56"/>
  <c r="B1604" i="56"/>
  <c r="A1604" i="56" s="1"/>
  <c r="A1477" i="56"/>
  <c r="B1478" i="56"/>
  <c r="B1345" i="56" l="1"/>
  <c r="A1344" i="56"/>
  <c r="A305" i="56"/>
  <c r="B306" i="56"/>
  <c r="B176" i="56"/>
  <c r="A175" i="56"/>
  <c r="A825" i="56"/>
  <c r="B826" i="56"/>
  <c r="A564" i="56"/>
  <c r="B565" i="56"/>
  <c r="A955" i="56"/>
  <c r="B956" i="56"/>
  <c r="A694" i="56"/>
  <c r="B695" i="56"/>
  <c r="A1478" i="56"/>
  <c r="B1479" i="56"/>
  <c r="A1479" i="56" s="1"/>
  <c r="A1214" i="56"/>
  <c r="B1215" i="56"/>
  <c r="B1084" i="56"/>
  <c r="A1083" i="56"/>
  <c r="B436" i="56"/>
  <c r="A435" i="56"/>
  <c r="B1085" i="56" l="1"/>
  <c r="A1084" i="56"/>
  <c r="A956" i="56"/>
  <c r="B957" i="56"/>
  <c r="B827" i="56"/>
  <c r="A826" i="56"/>
  <c r="A306" i="56"/>
  <c r="B307" i="56"/>
  <c r="B1216" i="56"/>
  <c r="A1215" i="56"/>
  <c r="B566" i="56"/>
  <c r="A565" i="56"/>
  <c r="A436" i="56"/>
  <c r="B437" i="56"/>
  <c r="B696" i="56"/>
  <c r="A695" i="56"/>
  <c r="A176" i="56"/>
  <c r="B177" i="56"/>
  <c r="A1345" i="56"/>
  <c r="B1346" i="56"/>
  <c r="B1347" i="56" l="1"/>
  <c r="A1346" i="56"/>
  <c r="B567" i="56"/>
  <c r="A566" i="56"/>
  <c r="B308" i="56"/>
  <c r="A307" i="56"/>
  <c r="A957" i="56"/>
  <c r="B958" i="56"/>
  <c r="B697" i="56"/>
  <c r="A696" i="56"/>
  <c r="A177" i="56"/>
  <c r="B178" i="56"/>
  <c r="B438" i="56"/>
  <c r="A437" i="56"/>
  <c r="B1217" i="56"/>
  <c r="A1216" i="56"/>
  <c r="A827" i="56"/>
  <c r="B828" i="56"/>
  <c r="B1086" i="56"/>
  <c r="A1085" i="56"/>
  <c r="B179" i="56" l="1"/>
  <c r="A178" i="56"/>
  <c r="B698" i="56"/>
  <c r="A697" i="56"/>
  <c r="B309" i="56"/>
  <c r="A308" i="56"/>
  <c r="B1087" i="56"/>
  <c r="A1086" i="56"/>
  <c r="B1218" i="56"/>
  <c r="A1217" i="56"/>
  <c r="B959" i="56"/>
  <c r="A958" i="56"/>
  <c r="A828" i="56"/>
  <c r="B829" i="56"/>
  <c r="A567" i="56"/>
  <c r="B568" i="56"/>
  <c r="A1347" i="56"/>
  <c r="B1348" i="56"/>
  <c r="A438" i="56"/>
  <c r="B439" i="56"/>
  <c r="A1087" i="56" l="1"/>
  <c r="B1088" i="56"/>
  <c r="A698" i="56"/>
  <c r="B699" i="56"/>
  <c r="B440" i="56"/>
  <c r="A439" i="56"/>
  <c r="B830" i="56"/>
  <c r="A829" i="56"/>
  <c r="A1348" i="56"/>
  <c r="B1349" i="56"/>
  <c r="A959" i="56"/>
  <c r="B960" i="56"/>
  <c r="A1218" i="56"/>
  <c r="B1219" i="56"/>
  <c r="A309" i="56"/>
  <c r="B310" i="56"/>
  <c r="A179" i="56"/>
  <c r="B180" i="56"/>
  <c r="A568" i="56"/>
  <c r="B569" i="56"/>
  <c r="A960" i="56" l="1"/>
  <c r="B961" i="56"/>
  <c r="A699" i="56"/>
  <c r="B700" i="56"/>
  <c r="A180" i="56"/>
  <c r="B181" i="56"/>
  <c r="A1219" i="56"/>
  <c r="B1220" i="56"/>
  <c r="A830" i="56"/>
  <c r="B831" i="56"/>
  <c r="A1349" i="56"/>
  <c r="B1350" i="56"/>
  <c r="A1088" i="56"/>
  <c r="B1089" i="56"/>
  <c r="A569" i="56"/>
  <c r="B570" i="56"/>
  <c r="A310" i="56"/>
  <c r="B311" i="56"/>
  <c r="B441" i="56"/>
  <c r="A440" i="56"/>
  <c r="A1350" i="56" l="1"/>
  <c r="B1351" i="56"/>
  <c r="A181" i="56"/>
  <c r="B182" i="56"/>
  <c r="A441" i="56"/>
  <c r="B442" i="56"/>
  <c r="A311" i="56"/>
  <c r="B312" i="56"/>
  <c r="B1090" i="56"/>
  <c r="A1089" i="56"/>
  <c r="A1220" i="56"/>
  <c r="B1221" i="56"/>
  <c r="B701" i="56"/>
  <c r="A700" i="56"/>
  <c r="A570" i="56"/>
  <c r="B571" i="56"/>
  <c r="B832" i="56"/>
  <c r="A831" i="56"/>
  <c r="A961" i="56"/>
  <c r="B962" i="56"/>
  <c r="B833" i="56" l="1"/>
  <c r="A832" i="56"/>
  <c r="B702" i="56"/>
  <c r="A701" i="56"/>
  <c r="A962" i="56"/>
  <c r="B963" i="56"/>
  <c r="A571" i="56"/>
  <c r="B572" i="56"/>
  <c r="A1221" i="56"/>
  <c r="B1222" i="56"/>
  <c r="A312" i="56"/>
  <c r="B313" i="56"/>
  <c r="B183" i="56"/>
  <c r="A182" i="56"/>
  <c r="B443" i="56"/>
  <c r="A442" i="56"/>
  <c r="A1351" i="56"/>
  <c r="B1352" i="56"/>
  <c r="A1090" i="56"/>
  <c r="B1091" i="56"/>
  <c r="B314" i="56" l="1"/>
  <c r="A313" i="56"/>
  <c r="B573" i="56"/>
  <c r="A572" i="56"/>
  <c r="B703" i="56"/>
  <c r="A702" i="56"/>
  <c r="B1092" i="56"/>
  <c r="A1091" i="56"/>
  <c r="A1222" i="56"/>
  <c r="B1223" i="56"/>
  <c r="A963" i="56"/>
  <c r="B964" i="56"/>
  <c r="A1352" i="56"/>
  <c r="B1353" i="56"/>
  <c r="B444" i="56"/>
  <c r="A443" i="56"/>
  <c r="B184" i="56"/>
  <c r="A183" i="56"/>
  <c r="B834" i="56"/>
  <c r="A833" i="56"/>
  <c r="B445" i="56" l="1"/>
  <c r="A444" i="56"/>
  <c r="A964" i="56"/>
  <c r="B965" i="56"/>
  <c r="A1092" i="56"/>
  <c r="B1093" i="56"/>
  <c r="A573" i="56"/>
  <c r="B574" i="56"/>
  <c r="B1354" i="56"/>
  <c r="A1353" i="56"/>
  <c r="A1223" i="56"/>
  <c r="B1224" i="56"/>
  <c r="A834" i="56"/>
  <c r="B835" i="56"/>
  <c r="A184" i="56"/>
  <c r="B185" i="56"/>
  <c r="B704" i="56"/>
  <c r="A703" i="56"/>
  <c r="B315" i="56"/>
  <c r="A314" i="56"/>
  <c r="A704" i="56" l="1"/>
  <c r="B705" i="56"/>
  <c r="B186" i="56"/>
  <c r="A185" i="56"/>
  <c r="A1224" i="56"/>
  <c r="B1225" i="56"/>
  <c r="A574" i="56"/>
  <c r="B575" i="56"/>
  <c r="A965" i="56"/>
  <c r="B966" i="56"/>
  <c r="A835" i="56"/>
  <c r="B836" i="56"/>
  <c r="B1094" i="56"/>
  <c r="A1093" i="56"/>
  <c r="A315" i="56"/>
  <c r="B316" i="56"/>
  <c r="A1354" i="56"/>
  <c r="B1355" i="56"/>
  <c r="A445" i="56"/>
  <c r="B446" i="56"/>
  <c r="B447" i="56" l="1"/>
  <c r="A446" i="56"/>
  <c r="B317" i="56"/>
  <c r="A316" i="56"/>
  <c r="B837" i="56"/>
  <c r="A836" i="56"/>
  <c r="A575" i="56"/>
  <c r="B576" i="56"/>
  <c r="B187" i="56"/>
  <c r="A186" i="56"/>
  <c r="A1355" i="56"/>
  <c r="B967" i="56"/>
  <c r="A966" i="56"/>
  <c r="A1225" i="56"/>
  <c r="B1226" i="56"/>
  <c r="B706" i="56"/>
  <c r="A705" i="56"/>
  <c r="B1095" i="56"/>
  <c r="A1094" i="56"/>
  <c r="B1096" i="56" l="1"/>
  <c r="A1095" i="56"/>
  <c r="B707" i="56"/>
  <c r="A706" i="56"/>
  <c r="A967" i="56"/>
  <c r="B968" i="56"/>
  <c r="B577" i="56"/>
  <c r="A576" i="56"/>
  <c r="B1227" i="56"/>
  <c r="A1226" i="56"/>
  <c r="B318" i="56"/>
  <c r="A317" i="56"/>
  <c r="A187" i="56"/>
  <c r="B188" i="56"/>
  <c r="B838" i="56"/>
  <c r="A837" i="56"/>
  <c r="A447" i="56"/>
  <c r="B448" i="56"/>
  <c r="A838" i="56" l="1"/>
  <c r="B839" i="56"/>
  <c r="B708" i="56"/>
  <c r="A707" i="56"/>
  <c r="A318" i="56"/>
  <c r="B319" i="56"/>
  <c r="A577" i="56"/>
  <c r="B578" i="56"/>
  <c r="B969" i="56"/>
  <c r="A968" i="56"/>
  <c r="B449" i="56"/>
  <c r="A448" i="56"/>
  <c r="B189" i="56"/>
  <c r="A188" i="56"/>
  <c r="B1228" i="56"/>
  <c r="A1227" i="56"/>
  <c r="B1097" i="56"/>
  <c r="A1096" i="56"/>
  <c r="A189" i="56" l="1"/>
  <c r="B190" i="56"/>
  <c r="B579" i="56"/>
  <c r="A578" i="56"/>
  <c r="B709" i="56"/>
  <c r="A708" i="56"/>
  <c r="A319" i="56"/>
  <c r="B320" i="56"/>
  <c r="A839" i="56"/>
  <c r="B840" i="56"/>
  <c r="A1228" i="56"/>
  <c r="B1229" i="56"/>
  <c r="B1098" i="56"/>
  <c r="A1097" i="56"/>
  <c r="A449" i="56"/>
  <c r="B450" i="56"/>
  <c r="A969" i="56"/>
  <c r="B970" i="56"/>
  <c r="B971" i="56" l="1"/>
  <c r="A970" i="56"/>
  <c r="B451" i="56"/>
  <c r="A450" i="56"/>
  <c r="B580" i="56"/>
  <c r="A579" i="56"/>
  <c r="A320" i="56"/>
  <c r="B321" i="56"/>
  <c r="B1230" i="56"/>
  <c r="A1229" i="56"/>
  <c r="A840" i="56"/>
  <c r="B841" i="56"/>
  <c r="A190" i="56"/>
  <c r="B191" i="56"/>
  <c r="B1099" i="56"/>
  <c r="A1098" i="56"/>
  <c r="A709" i="56"/>
  <c r="B710" i="56"/>
  <c r="B842" i="56" l="1"/>
  <c r="A841" i="56"/>
  <c r="A321" i="56"/>
  <c r="B322" i="56"/>
  <c r="A1099" i="56"/>
  <c r="B1100" i="56"/>
  <c r="A451" i="56"/>
  <c r="B452" i="56"/>
  <c r="A710" i="56"/>
  <c r="B711" i="56"/>
  <c r="B192" i="56"/>
  <c r="A191" i="56"/>
  <c r="A1230" i="56"/>
  <c r="B581" i="56"/>
  <c r="A580" i="56"/>
  <c r="B972" i="56"/>
  <c r="A971" i="56"/>
  <c r="A972" i="56" l="1"/>
  <c r="B973" i="56"/>
  <c r="B453" i="56"/>
  <c r="A452" i="56"/>
  <c r="B323" i="56"/>
  <c r="A322" i="56"/>
  <c r="B193" i="56"/>
  <c r="A192" i="56"/>
  <c r="B712" i="56"/>
  <c r="A711" i="56"/>
  <c r="B1101" i="56"/>
  <c r="A1100" i="56"/>
  <c r="B582" i="56"/>
  <c r="A581" i="56"/>
  <c r="A842" i="56"/>
  <c r="B843" i="56"/>
  <c r="B324" i="56" l="1"/>
  <c r="A323" i="56"/>
  <c r="B1102" i="56"/>
  <c r="A1101" i="56"/>
  <c r="B974" i="56"/>
  <c r="A973" i="56"/>
  <c r="B583" i="56"/>
  <c r="A582" i="56"/>
  <c r="A843" i="56"/>
  <c r="B844" i="56"/>
  <c r="B194" i="56"/>
  <c r="A193" i="56"/>
  <c r="A712" i="56"/>
  <c r="B713" i="56"/>
  <c r="B454" i="56"/>
  <c r="A453" i="56"/>
  <c r="B845" i="56" l="1"/>
  <c r="A844" i="56"/>
  <c r="B1103" i="56"/>
  <c r="A1102" i="56"/>
  <c r="A583" i="56"/>
  <c r="B584" i="56"/>
  <c r="A454" i="56"/>
  <c r="B455" i="56"/>
  <c r="A713" i="56"/>
  <c r="B714" i="56"/>
  <c r="A194" i="56"/>
  <c r="B195" i="56"/>
  <c r="A974" i="56"/>
  <c r="B975" i="56"/>
  <c r="A324" i="56"/>
  <c r="B325" i="56"/>
  <c r="B456" i="56" l="1"/>
  <c r="A455" i="56"/>
  <c r="A1103" i="56"/>
  <c r="B1104" i="56"/>
  <c r="B585" i="56"/>
  <c r="A584" i="56"/>
  <c r="B326" i="56"/>
  <c r="A325" i="56"/>
  <c r="A195" i="56"/>
  <c r="B196" i="56"/>
  <c r="B846" i="56"/>
  <c r="A845" i="56"/>
  <c r="B976" i="56"/>
  <c r="A975" i="56"/>
  <c r="A714" i="56"/>
  <c r="B715" i="56"/>
  <c r="A846" i="56" l="1"/>
  <c r="B847" i="56"/>
  <c r="A585" i="56"/>
  <c r="B586" i="56"/>
  <c r="B1105" i="56"/>
  <c r="A1104" i="56"/>
  <c r="B327" i="56"/>
  <c r="A326" i="56"/>
  <c r="A976" i="56"/>
  <c r="B977" i="56"/>
  <c r="B716" i="56"/>
  <c r="A715" i="56"/>
  <c r="B197" i="56"/>
  <c r="A196" i="56"/>
  <c r="A456" i="56"/>
  <c r="B457" i="56"/>
  <c r="B198" i="56" l="1"/>
  <c r="A197" i="56"/>
  <c r="A457" i="56"/>
  <c r="B458" i="56"/>
  <c r="B978" i="56"/>
  <c r="A977" i="56"/>
  <c r="B328" i="56"/>
  <c r="A327" i="56"/>
  <c r="B587" i="56"/>
  <c r="A586" i="56"/>
  <c r="B848" i="56"/>
  <c r="A847" i="56"/>
  <c r="A716" i="56"/>
  <c r="B717" i="56"/>
  <c r="A1105" i="56"/>
  <c r="B588" i="56" l="1"/>
  <c r="A587" i="56"/>
  <c r="A198" i="56"/>
  <c r="B199" i="56"/>
  <c r="B849" i="56"/>
  <c r="A848" i="56"/>
  <c r="A328" i="56"/>
  <c r="B329" i="56"/>
  <c r="A717" i="56"/>
  <c r="B718" i="56"/>
  <c r="A978" i="56"/>
  <c r="B979" i="56"/>
  <c r="B459" i="56"/>
  <c r="A458" i="56"/>
  <c r="A979" i="56" l="1"/>
  <c r="B980" i="56"/>
  <c r="B589" i="56"/>
  <c r="A588" i="56"/>
  <c r="A718" i="56"/>
  <c r="B719" i="56"/>
  <c r="A199" i="56"/>
  <c r="B200" i="56"/>
  <c r="B460" i="56"/>
  <c r="A459" i="56"/>
  <c r="B330" i="56"/>
  <c r="A329" i="56"/>
  <c r="A849" i="56"/>
  <c r="B850" i="56"/>
  <c r="B461" i="56" l="1"/>
  <c r="A460" i="56"/>
  <c r="A719" i="56"/>
  <c r="B720" i="56"/>
  <c r="A589" i="56"/>
  <c r="B590" i="56"/>
  <c r="A200" i="56"/>
  <c r="B201" i="56"/>
  <c r="A980" i="56"/>
  <c r="B331" i="56"/>
  <c r="A330" i="56"/>
  <c r="B851" i="56"/>
  <c r="A850" i="56"/>
  <c r="A851" i="56" l="1"/>
  <c r="B852" i="56"/>
  <c r="B462" i="56"/>
  <c r="A461" i="56"/>
  <c r="B332" i="56"/>
  <c r="A331" i="56"/>
  <c r="B202" i="56"/>
  <c r="A201" i="56"/>
  <c r="A590" i="56"/>
  <c r="B591" i="56"/>
  <c r="A720" i="56"/>
  <c r="B721" i="56"/>
  <c r="B722" i="56" l="1"/>
  <c r="A721" i="56"/>
  <c r="B853" i="56"/>
  <c r="A852" i="56"/>
  <c r="B203" i="56"/>
  <c r="A202" i="56"/>
  <c r="B592" i="56"/>
  <c r="A591" i="56"/>
  <c r="B333" i="56"/>
  <c r="A332" i="56"/>
  <c r="B463" i="56"/>
  <c r="A462" i="56"/>
  <c r="B204" i="56" l="1"/>
  <c r="A203" i="56"/>
  <c r="A463" i="56"/>
  <c r="B464" i="56"/>
  <c r="B593" i="56"/>
  <c r="A592" i="56"/>
  <c r="A333" i="56"/>
  <c r="B334" i="56"/>
  <c r="B854" i="56"/>
  <c r="A853" i="56"/>
  <c r="A722" i="56"/>
  <c r="B723" i="56"/>
  <c r="A464" i="56" l="1"/>
  <c r="B465" i="56"/>
  <c r="B724" i="56"/>
  <c r="A723" i="56"/>
  <c r="B855" i="56"/>
  <c r="A854" i="56"/>
  <c r="A334" i="56"/>
  <c r="B335" i="56"/>
  <c r="B594" i="56"/>
  <c r="A593" i="56"/>
  <c r="A204" i="56"/>
  <c r="B205" i="56"/>
  <c r="B595" i="56" l="1"/>
  <c r="A594" i="56"/>
  <c r="B725" i="56"/>
  <c r="A724" i="56"/>
  <c r="A465" i="56"/>
  <c r="B466" i="56"/>
  <c r="B206" i="56"/>
  <c r="A205" i="56"/>
  <c r="B336" i="56"/>
  <c r="A335" i="56"/>
  <c r="A855" i="56"/>
  <c r="A206" i="56" l="1"/>
  <c r="B207" i="56"/>
  <c r="A725" i="56"/>
  <c r="B726" i="56"/>
  <c r="B337" i="56"/>
  <c r="A336" i="56"/>
  <c r="A466" i="56"/>
  <c r="B467" i="56"/>
  <c r="A595" i="56"/>
  <c r="B596" i="56"/>
  <c r="B208" i="56" l="1"/>
  <c r="A207" i="56"/>
  <c r="A467" i="56"/>
  <c r="B468" i="56"/>
  <c r="B727" i="56"/>
  <c r="A726" i="56"/>
  <c r="B597" i="56"/>
  <c r="A596" i="56"/>
  <c r="B338" i="56"/>
  <c r="A337" i="56"/>
  <c r="A597" i="56" l="1"/>
  <c r="B598" i="56"/>
  <c r="B339" i="56"/>
  <c r="A338" i="56"/>
  <c r="A727" i="56"/>
  <c r="B728" i="56"/>
  <c r="A468" i="56"/>
  <c r="B469" i="56"/>
  <c r="B209" i="56"/>
  <c r="A208" i="56"/>
  <c r="B470" i="56" l="1"/>
  <c r="A469" i="56"/>
  <c r="A209" i="56"/>
  <c r="B210" i="56"/>
  <c r="A339" i="56"/>
  <c r="B340" i="56"/>
  <c r="A728" i="56"/>
  <c r="B729" i="56"/>
  <c r="A598" i="56"/>
  <c r="B599" i="56"/>
  <c r="A729" i="56" l="1"/>
  <c r="B730" i="56"/>
  <c r="B211" i="56"/>
  <c r="A210" i="56"/>
  <c r="A599" i="56"/>
  <c r="B600" i="56"/>
  <c r="A340" i="56"/>
  <c r="B341" i="56"/>
  <c r="B471" i="56"/>
  <c r="A470" i="56"/>
  <c r="A211" i="56" l="1"/>
  <c r="B212" i="56"/>
  <c r="A730" i="56"/>
  <c r="A471" i="56"/>
  <c r="B472" i="56"/>
  <c r="B342" i="56"/>
  <c r="A341" i="56"/>
  <c r="B601" i="56"/>
  <c r="A600" i="56"/>
  <c r="B473" i="56" l="1"/>
  <c r="A472" i="56"/>
  <c r="B213" i="56"/>
  <c r="A212" i="56"/>
  <c r="B602" i="56"/>
  <c r="A601" i="56"/>
  <c r="A342" i="56"/>
  <c r="B343" i="56"/>
  <c r="A343" i="56" l="1"/>
  <c r="B344" i="56"/>
  <c r="A213" i="56"/>
  <c r="B214" i="56"/>
  <c r="B474" i="56"/>
  <c r="A473" i="56"/>
  <c r="A602" i="56"/>
  <c r="B603" i="56"/>
  <c r="A603" i="56" l="1"/>
  <c r="B604" i="56"/>
  <c r="B345" i="56"/>
  <c r="A344" i="56"/>
  <c r="B475" i="56"/>
  <c r="A474" i="56"/>
  <c r="B215" i="56"/>
  <c r="A214" i="56"/>
  <c r="B216" i="56" l="1"/>
  <c r="A215" i="56"/>
  <c r="B346" i="56"/>
  <c r="A345" i="56"/>
  <c r="A604" i="56"/>
  <c r="B605" i="56"/>
  <c r="A475" i="56"/>
  <c r="B476" i="56"/>
  <c r="A605" i="56" l="1"/>
  <c r="A216" i="56"/>
  <c r="B217" i="56"/>
  <c r="A476" i="56"/>
  <c r="B477" i="56"/>
  <c r="B347" i="56"/>
  <c r="A346" i="56"/>
  <c r="B218" i="56" l="1"/>
  <c r="A217" i="56"/>
  <c r="A347" i="56"/>
  <c r="B348" i="56"/>
  <c r="A477" i="56"/>
  <c r="B478" i="56"/>
  <c r="A348" i="56" l="1"/>
  <c r="B349" i="56"/>
  <c r="B479" i="56"/>
  <c r="A478" i="56"/>
  <c r="A218" i="56"/>
  <c r="B219" i="56"/>
  <c r="A349" i="56" l="1"/>
  <c r="B350" i="56"/>
  <c r="B220" i="56"/>
  <c r="A219" i="56"/>
  <c r="A479" i="56"/>
  <c r="B351" i="56" l="1"/>
  <c r="A350" i="56"/>
  <c r="B221" i="56"/>
  <c r="A220" i="56"/>
  <c r="B222" i="56" l="1"/>
  <c r="A221" i="56"/>
  <c r="B352" i="56"/>
  <c r="A351" i="56"/>
  <c r="A352" i="56" l="1"/>
  <c r="B353" i="56"/>
  <c r="A222" i="56"/>
  <c r="B223" i="56"/>
  <c r="B224" i="56" l="1"/>
  <c r="A223" i="56"/>
  <c r="B354" i="56"/>
  <c r="A353" i="56"/>
  <c r="A354" i="56" l="1"/>
  <c r="A224" i="56"/>
  <c r="B225" i="56"/>
  <c r="A225" i="56" l="1"/>
  <c r="B226" i="56"/>
  <c r="A226" i="56" l="1"/>
  <c r="B227" i="56"/>
  <c r="A227" i="56" l="1"/>
  <c r="B228" i="56"/>
  <c r="B229" i="56" l="1"/>
  <c r="A228" i="56"/>
  <c r="J83" i="66" l="1"/>
  <c r="K134" i="57"/>
  <c r="M106" i="58"/>
  <c r="L164" i="64"/>
  <c r="K146" i="73"/>
  <c r="H102" i="65"/>
  <c r="I96" i="62"/>
  <c r="F84" i="88" s="1"/>
  <c r="I138" i="60"/>
  <c r="L156" i="73"/>
  <c r="J36" i="65"/>
  <c r="L48" i="63"/>
  <c r="J54" i="67"/>
  <c r="L28" i="66"/>
  <c r="M130" i="73"/>
  <c r="L163" i="66"/>
  <c r="K31" i="61"/>
  <c r="L64" i="59"/>
  <c r="J94" i="58"/>
  <c r="J90" i="61"/>
  <c r="J50" i="64"/>
  <c r="I43" i="63"/>
  <c r="K138" i="67"/>
  <c r="M133" i="59"/>
  <c r="J72" i="58"/>
  <c r="J42" i="65"/>
  <c r="L136" i="63"/>
  <c r="N85" i="72"/>
  <c r="L102" i="57"/>
  <c r="M119" i="72"/>
  <c r="M125" i="59"/>
  <c r="G58" i="65"/>
  <c r="L32" i="58"/>
  <c r="M102" i="57"/>
  <c r="K42" i="61"/>
  <c r="H130" i="60"/>
  <c r="N99" i="73"/>
  <c r="M48" i="72"/>
  <c r="H142" i="60"/>
  <c r="J53" i="58"/>
  <c r="K95" i="61"/>
  <c r="I91" i="62"/>
  <c r="F79" i="88" s="1"/>
  <c r="L47" i="64"/>
  <c r="K38" i="63"/>
  <c r="J143" i="63"/>
  <c r="L57" i="58"/>
  <c r="M132" i="46"/>
  <c r="M162" i="46"/>
  <c r="J63" i="59"/>
  <c r="L26" i="57"/>
  <c r="K120" i="72"/>
  <c r="J139" i="65"/>
  <c r="K22" i="59"/>
  <c r="K152" i="61"/>
  <c r="H72" i="65"/>
  <c r="N100" i="73"/>
  <c r="J152" i="64"/>
  <c r="J97" i="58"/>
  <c r="K35" i="58"/>
  <c r="J105" i="59"/>
  <c r="J123" i="64"/>
  <c r="M74" i="46"/>
  <c r="J146" i="63"/>
  <c r="J62" i="61"/>
  <c r="K162" i="63"/>
  <c r="K50" i="61"/>
  <c r="K79" i="64"/>
  <c r="M30" i="73"/>
  <c r="I15" i="62"/>
  <c r="F3" i="88" s="1"/>
  <c r="J62" i="63"/>
  <c r="K123" i="59"/>
  <c r="J132" i="64"/>
  <c r="K112" i="61"/>
  <c r="G52" i="62"/>
  <c r="D40" i="88" s="1"/>
  <c r="K39" i="58"/>
  <c r="L73" i="57"/>
  <c r="K35" i="63"/>
  <c r="K161" i="66"/>
  <c r="L86" i="63"/>
  <c r="L134" i="46"/>
  <c r="L62" i="66"/>
  <c r="L127" i="72"/>
  <c r="I26" i="63"/>
  <c r="K145" i="63"/>
  <c r="I62" i="63"/>
  <c r="L106" i="73"/>
  <c r="K106" i="59"/>
  <c r="L79" i="61"/>
  <c r="L60" i="64"/>
  <c r="J167" i="66"/>
  <c r="L33" i="66"/>
  <c r="J128" i="65"/>
  <c r="I28" i="61"/>
  <c r="K39" i="73"/>
  <c r="J63" i="63"/>
  <c r="K56" i="67"/>
  <c r="L142" i="72"/>
  <c r="J133" i="46"/>
  <c r="G121" i="65"/>
  <c r="K103" i="72"/>
  <c r="L153" i="72"/>
  <c r="L31" i="57"/>
  <c r="J118" i="64"/>
  <c r="K166" i="63"/>
  <c r="M58" i="72"/>
  <c r="J156" i="61"/>
  <c r="I67" i="63"/>
  <c r="G31" i="65"/>
  <c r="L128" i="46"/>
  <c r="I43" i="61"/>
  <c r="G114" i="62"/>
  <c r="D102" i="88" s="1"/>
  <c r="I77" i="63"/>
  <c r="J70" i="60"/>
  <c r="L45" i="58"/>
  <c r="L83" i="72"/>
  <c r="L92" i="72"/>
  <c r="I69" i="61"/>
  <c r="J123" i="67"/>
  <c r="J162" i="65"/>
  <c r="H91" i="65"/>
  <c r="I102" i="67"/>
  <c r="L134" i="67"/>
  <c r="L119" i="67"/>
  <c r="K101" i="46"/>
  <c r="L38" i="59"/>
  <c r="J61" i="61"/>
  <c r="M87" i="73"/>
  <c r="I105" i="60"/>
  <c r="J66" i="59"/>
  <c r="I45" i="63"/>
  <c r="J135" i="64"/>
  <c r="J63" i="46"/>
  <c r="H94" i="65"/>
  <c r="K84" i="60"/>
  <c r="I85" i="63"/>
  <c r="L40" i="64"/>
  <c r="J96" i="58"/>
  <c r="M47" i="46"/>
  <c r="K151" i="67"/>
  <c r="N37" i="72"/>
  <c r="L143" i="61"/>
  <c r="K85" i="66"/>
  <c r="K159" i="46"/>
  <c r="I164" i="63"/>
  <c r="K151" i="60"/>
  <c r="K81" i="46"/>
  <c r="L60" i="63"/>
  <c r="K67" i="66"/>
  <c r="K19" i="64"/>
  <c r="I52" i="67"/>
  <c r="L108" i="61"/>
  <c r="K80" i="60"/>
  <c r="L152" i="58"/>
  <c r="M130" i="72"/>
  <c r="N51" i="73"/>
  <c r="L56" i="64"/>
  <c r="M115" i="59"/>
  <c r="M114" i="46"/>
  <c r="G120" i="62"/>
  <c r="D108" i="88" s="1"/>
  <c r="M166" i="46"/>
  <c r="I112" i="61"/>
  <c r="J135" i="59"/>
  <c r="H37" i="62"/>
  <c r="E25" i="88" s="1"/>
  <c r="N129" i="72"/>
  <c r="I120" i="63"/>
  <c r="I74" i="63"/>
  <c r="L111" i="61"/>
  <c r="M118" i="57"/>
  <c r="M92" i="72"/>
  <c r="H94" i="60"/>
  <c r="J123" i="65"/>
  <c r="J110" i="64"/>
  <c r="K51" i="73"/>
  <c r="K29" i="67"/>
  <c r="J127" i="57"/>
  <c r="K23" i="63"/>
  <c r="J95" i="66"/>
  <c r="I45" i="61"/>
  <c r="I109" i="61"/>
  <c r="L31" i="72"/>
  <c r="L60" i="72"/>
  <c r="M34" i="46"/>
  <c r="H114" i="62"/>
  <c r="E102" i="88" s="1"/>
  <c r="K66" i="46"/>
  <c r="J21" i="65"/>
  <c r="L55" i="67"/>
  <c r="J126" i="46"/>
  <c r="L40" i="66"/>
  <c r="J84" i="61"/>
  <c r="J82" i="63"/>
  <c r="J104" i="62"/>
  <c r="G92" i="88" s="1"/>
  <c r="J26" i="66"/>
  <c r="M122" i="58"/>
  <c r="J105" i="57"/>
  <c r="L43" i="63"/>
  <c r="G131" i="65"/>
  <c r="K74" i="61"/>
  <c r="I42" i="65"/>
  <c r="G28" i="62"/>
  <c r="D16" i="88" s="1"/>
  <c r="K49" i="66"/>
  <c r="J86" i="59"/>
  <c r="L161" i="46"/>
  <c r="J38" i="63"/>
  <c r="K96" i="59"/>
  <c r="N86" i="73"/>
  <c r="L38" i="72"/>
  <c r="J146" i="62"/>
  <c r="G134" i="88" s="1"/>
  <c r="K60" i="59"/>
  <c r="M100" i="59"/>
  <c r="H32" i="60"/>
  <c r="J54" i="57"/>
  <c r="J87" i="46"/>
  <c r="K120" i="64"/>
  <c r="J101" i="58"/>
  <c r="J149" i="67"/>
  <c r="L72" i="72"/>
  <c r="I87" i="62"/>
  <c r="F75" i="88" s="1"/>
  <c r="K29" i="58"/>
  <c r="K156" i="57"/>
  <c r="M55" i="46"/>
  <c r="J70" i="66"/>
  <c r="M117" i="59"/>
  <c r="I90" i="63"/>
  <c r="L29" i="64"/>
  <c r="G162" i="65"/>
  <c r="G80" i="62"/>
  <c r="D68" i="88" s="1"/>
  <c r="H158" i="60"/>
  <c r="I112" i="65"/>
  <c r="I119" i="67"/>
  <c r="I132" i="61"/>
  <c r="M22" i="59"/>
  <c r="K69" i="73"/>
  <c r="L84" i="72"/>
  <c r="J119" i="63"/>
  <c r="K98" i="60"/>
  <c r="M40" i="59"/>
  <c r="M128" i="57"/>
  <c r="L69" i="72"/>
  <c r="K51" i="46"/>
  <c r="K162" i="73"/>
  <c r="L72" i="64"/>
  <c r="L159" i="46"/>
  <c r="J40" i="58"/>
  <c r="L70" i="64"/>
  <c r="I118" i="65"/>
  <c r="K73" i="46"/>
  <c r="N116" i="73"/>
  <c r="K97" i="60"/>
  <c r="M62" i="57"/>
  <c r="K136" i="57"/>
  <c r="K75" i="59"/>
  <c r="J45" i="57"/>
  <c r="L122" i="67"/>
  <c r="L51" i="63"/>
  <c r="J119" i="60"/>
  <c r="L61" i="72"/>
  <c r="K55" i="57"/>
  <c r="L59" i="73"/>
  <c r="J147" i="67"/>
  <c r="K53" i="57"/>
  <c r="J64" i="67"/>
  <c r="K100" i="63"/>
  <c r="K74" i="64"/>
  <c r="L146" i="67"/>
  <c r="H16" i="62"/>
  <c r="E4" i="88" s="1"/>
  <c r="J89" i="57"/>
  <c r="K102" i="46"/>
  <c r="I114" i="63"/>
  <c r="L112" i="64"/>
  <c r="K167" i="67"/>
  <c r="I150" i="62"/>
  <c r="F138" i="88" s="1"/>
  <c r="H160" i="62"/>
  <c r="E148" i="88" s="1"/>
  <c r="K107" i="66"/>
  <c r="L149" i="46"/>
  <c r="L102" i="66"/>
  <c r="H145" i="60"/>
  <c r="L97" i="46"/>
  <c r="M32" i="57"/>
  <c r="I113" i="62"/>
  <c r="F101" i="88" s="1"/>
  <c r="K129" i="64"/>
  <c r="L121" i="63"/>
  <c r="M139" i="72"/>
  <c r="J37" i="60"/>
  <c r="K138" i="59"/>
  <c r="I24" i="65"/>
  <c r="H38" i="65"/>
  <c r="M71" i="59"/>
  <c r="I93" i="67"/>
  <c r="M167" i="58"/>
  <c r="J84" i="66"/>
  <c r="L29" i="63"/>
  <c r="L52" i="57"/>
  <c r="K81" i="64"/>
  <c r="J162" i="61"/>
  <c r="I56" i="61"/>
  <c r="M91" i="72"/>
  <c r="K105" i="59"/>
  <c r="L74" i="67"/>
  <c r="L72" i="66"/>
  <c r="H48" i="62"/>
  <c r="E36" i="88" s="1"/>
  <c r="L46" i="64"/>
  <c r="I72" i="60"/>
  <c r="M81" i="58"/>
  <c r="M158" i="46"/>
  <c r="K22" i="61"/>
  <c r="I93" i="60"/>
  <c r="J150" i="61"/>
  <c r="M137" i="57"/>
  <c r="J106" i="57"/>
  <c r="K142" i="60"/>
  <c r="I131" i="61"/>
  <c r="L111" i="46"/>
  <c r="J126" i="58"/>
  <c r="K145" i="66"/>
  <c r="G68" i="62"/>
  <c r="D56" i="88" s="1"/>
  <c r="L80" i="72"/>
  <c r="L74" i="72"/>
  <c r="M110" i="59"/>
  <c r="K123" i="73"/>
  <c r="L144" i="63"/>
  <c r="J54" i="63"/>
  <c r="I141" i="60"/>
  <c r="N35" i="72"/>
  <c r="I27" i="65"/>
  <c r="G152" i="65"/>
  <c r="L37" i="73"/>
  <c r="H91" i="60"/>
  <c r="K115" i="63"/>
  <c r="M52" i="59"/>
  <c r="M125" i="57"/>
  <c r="J136" i="46"/>
  <c r="M149" i="46"/>
  <c r="I77" i="60"/>
  <c r="M53" i="73"/>
  <c r="L72" i="58"/>
  <c r="K138" i="64"/>
  <c r="J128" i="66"/>
  <c r="J89" i="63"/>
  <c r="L148" i="59"/>
  <c r="J43" i="67"/>
  <c r="K149" i="60"/>
  <c r="J118" i="46"/>
  <c r="J111" i="66"/>
  <c r="M77" i="59"/>
  <c r="K55" i="72"/>
  <c r="K40" i="67"/>
  <c r="J82" i="66"/>
  <c r="L80" i="57"/>
  <c r="J158" i="57"/>
  <c r="L107" i="73"/>
  <c r="K84" i="58"/>
  <c r="M81" i="57"/>
  <c r="J140" i="66"/>
  <c r="J125" i="46"/>
  <c r="J33" i="62"/>
  <c r="G21" i="88" s="1"/>
  <c r="J91" i="67"/>
  <c r="L142" i="66"/>
  <c r="M121" i="73"/>
  <c r="I134" i="63"/>
  <c r="K155" i="67"/>
  <c r="K24" i="59"/>
  <c r="J93" i="57"/>
  <c r="G75" i="62"/>
  <c r="D63" i="88" s="1"/>
  <c r="I117" i="61"/>
  <c r="K52" i="46"/>
  <c r="K145" i="61"/>
  <c r="L77" i="57"/>
  <c r="J142" i="64"/>
  <c r="K124" i="60"/>
  <c r="L117" i="61"/>
  <c r="J144" i="63"/>
  <c r="J143" i="59"/>
  <c r="K115" i="60"/>
  <c r="J82" i="60"/>
  <c r="K20" i="61"/>
  <c r="L51" i="67"/>
  <c r="I61" i="60"/>
  <c r="M124" i="73"/>
  <c r="K84" i="72"/>
  <c r="K22" i="66"/>
  <c r="M167" i="57"/>
  <c r="L62" i="61"/>
  <c r="K36" i="72"/>
  <c r="L135" i="46"/>
  <c r="J91" i="59"/>
  <c r="L155" i="73"/>
  <c r="I123" i="67"/>
  <c r="H80" i="60"/>
  <c r="J36" i="61"/>
  <c r="J96" i="66"/>
  <c r="J31" i="61"/>
  <c r="H84" i="65"/>
  <c r="L64" i="63"/>
  <c r="M35" i="57"/>
  <c r="L165" i="61"/>
  <c r="J132" i="57"/>
  <c r="M121" i="46"/>
  <c r="L71" i="46"/>
  <c r="I23" i="62"/>
  <c r="F11" i="88" s="1"/>
  <c r="J26" i="62"/>
  <c r="G14" i="88" s="1"/>
  <c r="J99" i="63"/>
  <c r="N104" i="72"/>
  <c r="I162" i="60"/>
  <c r="G99" i="62"/>
  <c r="D87" i="88" s="1"/>
  <c r="L47" i="61"/>
  <c r="J115" i="66"/>
  <c r="I163" i="61"/>
  <c r="L35" i="63"/>
  <c r="I57" i="61"/>
  <c r="L164" i="73"/>
  <c r="H156" i="62"/>
  <c r="E144" i="88" s="1"/>
  <c r="I92" i="65"/>
  <c r="I14" i="62"/>
  <c r="F2" i="88" s="1"/>
  <c r="I111" i="62"/>
  <c r="F99" i="88" s="1"/>
  <c r="L104" i="64"/>
  <c r="I56" i="63"/>
  <c r="M131" i="72"/>
  <c r="J71" i="65"/>
  <c r="M138" i="73"/>
  <c r="G39" i="65"/>
  <c r="I108" i="61"/>
  <c r="K23" i="73"/>
  <c r="N110" i="73"/>
  <c r="K102" i="60"/>
  <c r="L92" i="64"/>
  <c r="N40" i="73"/>
  <c r="J126" i="62"/>
  <c r="G114" i="88" s="1"/>
  <c r="I76" i="61"/>
  <c r="H147" i="65"/>
  <c r="J47" i="57"/>
  <c r="L127" i="46"/>
  <c r="J114" i="59"/>
  <c r="L49" i="59"/>
  <c r="J92" i="59"/>
  <c r="I166" i="65"/>
  <c r="M89" i="46"/>
  <c r="L154" i="57"/>
  <c r="M112" i="59"/>
  <c r="J103" i="65"/>
  <c r="J34" i="65"/>
  <c r="K158" i="46"/>
  <c r="L75" i="46"/>
  <c r="L65" i="57"/>
  <c r="M73" i="58"/>
  <c r="J58" i="58"/>
  <c r="L38" i="67"/>
  <c r="J161" i="64"/>
  <c r="J28" i="58"/>
  <c r="M60" i="72"/>
  <c r="I85" i="67"/>
  <c r="K145" i="58"/>
  <c r="J130" i="66"/>
  <c r="J19" i="66"/>
  <c r="L121" i="58"/>
  <c r="K156" i="58"/>
  <c r="N72" i="72"/>
  <c r="L63" i="46"/>
  <c r="L128" i="63"/>
  <c r="K145" i="67"/>
  <c r="H44" i="62"/>
  <c r="E32" i="88" s="1"/>
  <c r="J102" i="65"/>
  <c r="M143" i="59"/>
  <c r="K69" i="61"/>
  <c r="K22" i="64"/>
  <c r="J151" i="64"/>
  <c r="K121" i="46"/>
  <c r="K71" i="63"/>
  <c r="J53" i="59"/>
  <c r="I21" i="63"/>
  <c r="K90" i="46"/>
  <c r="J89" i="58"/>
  <c r="L152" i="63"/>
  <c r="N166" i="72"/>
  <c r="L167" i="46"/>
  <c r="M57" i="59"/>
  <c r="J20" i="62"/>
  <c r="G8" i="88" s="1"/>
  <c r="G81" i="65"/>
  <c r="L80" i="61"/>
  <c r="K154" i="46"/>
  <c r="J80" i="64"/>
  <c r="I122" i="65"/>
  <c r="L42" i="67"/>
  <c r="L102" i="59"/>
  <c r="K41" i="59"/>
  <c r="L105" i="57"/>
  <c r="I90" i="60"/>
  <c r="M123" i="57"/>
  <c r="G136" i="65"/>
  <c r="K101" i="73"/>
  <c r="M120" i="46"/>
  <c r="H160" i="65"/>
  <c r="K158" i="63"/>
  <c r="M128" i="59"/>
  <c r="N82" i="73"/>
  <c r="I133" i="65"/>
  <c r="N95" i="72"/>
  <c r="K61" i="58"/>
  <c r="J79" i="60"/>
  <c r="K99" i="58"/>
  <c r="N152" i="73"/>
  <c r="M80" i="72"/>
  <c r="K102" i="59"/>
  <c r="M43" i="72"/>
  <c r="J164" i="58"/>
  <c r="J57" i="65"/>
  <c r="K89" i="61"/>
  <c r="M129" i="57"/>
  <c r="L160" i="67"/>
  <c r="L95" i="63"/>
  <c r="I47" i="61"/>
  <c r="L81" i="46"/>
  <c r="J104" i="46"/>
  <c r="G44" i="65"/>
  <c r="J35" i="67"/>
  <c r="G142" i="65"/>
  <c r="L89" i="73"/>
  <c r="I42" i="63"/>
  <c r="J95" i="61"/>
  <c r="K80" i="61"/>
  <c r="K103" i="61"/>
  <c r="K126" i="57"/>
  <c r="L83" i="46"/>
  <c r="L24" i="61"/>
  <c r="J28" i="59"/>
  <c r="J86" i="67"/>
  <c r="J162" i="60"/>
  <c r="L133" i="63"/>
  <c r="L147" i="64"/>
  <c r="M90" i="72"/>
  <c r="M127" i="73"/>
  <c r="M27" i="59"/>
  <c r="K151" i="58"/>
  <c r="L23" i="61"/>
  <c r="J61" i="58"/>
  <c r="I41" i="60"/>
  <c r="L142" i="59"/>
  <c r="N148" i="73"/>
  <c r="L34" i="46"/>
  <c r="N132" i="72"/>
  <c r="L36" i="61"/>
  <c r="K97" i="58"/>
  <c r="K146" i="72"/>
  <c r="N22" i="72"/>
  <c r="J47" i="59"/>
  <c r="K136" i="64"/>
  <c r="K66" i="73"/>
  <c r="I127" i="67"/>
  <c r="L64" i="72"/>
  <c r="H129" i="62"/>
  <c r="E117" i="88" s="1"/>
  <c r="K43" i="64"/>
  <c r="L49" i="73"/>
  <c r="K83" i="72"/>
  <c r="H144" i="65"/>
  <c r="L115" i="46"/>
  <c r="H98" i="65"/>
  <c r="K53" i="66"/>
  <c r="L42" i="63"/>
  <c r="L41" i="57"/>
  <c r="J114" i="58"/>
  <c r="I86" i="60"/>
  <c r="I94" i="62"/>
  <c r="F82" i="88" s="1"/>
  <c r="I135" i="61"/>
  <c r="J94" i="60"/>
  <c r="K48" i="60"/>
  <c r="K101" i="58"/>
  <c r="K48" i="72"/>
  <c r="J112" i="61"/>
  <c r="L101" i="67"/>
  <c r="N121" i="72"/>
  <c r="J57" i="60"/>
  <c r="K136" i="61"/>
  <c r="K80" i="63"/>
  <c r="J87" i="64"/>
  <c r="J64" i="58"/>
  <c r="L133" i="64"/>
  <c r="J144" i="66"/>
  <c r="K33" i="66"/>
  <c r="K147" i="64"/>
  <c r="L68" i="73"/>
  <c r="K139" i="67"/>
  <c r="K42" i="64"/>
  <c r="K113" i="67"/>
  <c r="L77" i="58"/>
  <c r="K67" i="59"/>
  <c r="K42" i="66"/>
  <c r="G77" i="65"/>
  <c r="M107" i="73"/>
  <c r="M153" i="57"/>
  <c r="I139" i="61"/>
  <c r="M90" i="46"/>
  <c r="M150" i="72"/>
  <c r="K148" i="58"/>
  <c r="J26" i="61"/>
  <c r="M82" i="57"/>
  <c r="I77" i="62"/>
  <c r="F65" i="88" s="1"/>
  <c r="K123" i="63"/>
  <c r="K116" i="61"/>
  <c r="I162" i="61"/>
  <c r="N31" i="72"/>
  <c r="K157" i="46"/>
  <c r="L157" i="58"/>
  <c r="L70" i="67"/>
  <c r="N124" i="73"/>
  <c r="J37" i="59"/>
  <c r="K36" i="63"/>
  <c r="K102" i="64"/>
  <c r="K127" i="60"/>
  <c r="I32" i="65"/>
  <c r="G48" i="62"/>
  <c r="D36" i="88" s="1"/>
  <c r="M84" i="58"/>
  <c r="L107" i="66"/>
  <c r="J167" i="46"/>
  <c r="L40" i="58"/>
  <c r="J29" i="66"/>
  <c r="I104" i="61"/>
  <c r="K58" i="66"/>
  <c r="M79" i="58"/>
  <c r="L34" i="57"/>
  <c r="J160" i="64"/>
  <c r="K117" i="63"/>
  <c r="G24" i="65"/>
  <c r="I34" i="61"/>
  <c r="K123" i="57"/>
  <c r="M63" i="46"/>
  <c r="L53" i="59"/>
  <c r="I52" i="65"/>
  <c r="L140" i="63"/>
  <c r="L156" i="57"/>
  <c r="L78" i="73"/>
  <c r="L120" i="57"/>
  <c r="L129" i="72"/>
  <c r="J41" i="60"/>
  <c r="L140" i="66"/>
  <c r="K53" i="61"/>
  <c r="K117" i="58"/>
  <c r="L123" i="73"/>
  <c r="J29" i="60"/>
  <c r="K146" i="61"/>
  <c r="N53" i="73"/>
  <c r="K101" i="57"/>
  <c r="K145" i="60"/>
  <c r="J49" i="59"/>
  <c r="J35" i="62"/>
  <c r="G23" i="88" s="1"/>
  <c r="L118" i="63"/>
  <c r="M164" i="57"/>
  <c r="J142" i="57"/>
  <c r="N158" i="72"/>
  <c r="G66" i="62"/>
  <c r="D54" i="88" s="1"/>
  <c r="K83" i="73"/>
  <c r="L143" i="64"/>
  <c r="L45" i="67"/>
  <c r="G34" i="65"/>
  <c r="M25" i="57"/>
  <c r="K165" i="73"/>
  <c r="K107" i="72"/>
  <c r="H36" i="62"/>
  <c r="E24" i="88" s="1"/>
  <c r="K118" i="61"/>
  <c r="J105" i="58"/>
  <c r="M140" i="57"/>
  <c r="L90" i="73"/>
  <c r="J61" i="67"/>
  <c r="J103" i="63"/>
  <c r="J130" i="64"/>
  <c r="I97" i="63"/>
  <c r="I111" i="67"/>
  <c r="L50" i="61"/>
  <c r="N100" i="72"/>
  <c r="J148" i="65"/>
  <c r="L128" i="67"/>
  <c r="M93" i="59"/>
  <c r="L87" i="59"/>
  <c r="J21" i="67"/>
  <c r="H150" i="60"/>
  <c r="M96" i="58"/>
  <c r="K144" i="73"/>
  <c r="I161" i="62"/>
  <c r="F149" i="88" s="1"/>
  <c r="H58" i="60"/>
  <c r="L50" i="67"/>
  <c r="L88" i="64"/>
  <c r="K64" i="60"/>
  <c r="M149" i="58"/>
  <c r="L145" i="59"/>
  <c r="M77" i="58"/>
  <c r="I48" i="65"/>
  <c r="J158" i="63"/>
  <c r="L28" i="72"/>
  <c r="M30" i="58"/>
  <c r="L50" i="72"/>
  <c r="J115" i="61"/>
  <c r="K59" i="73"/>
  <c r="J57" i="67"/>
  <c r="I23" i="65"/>
  <c r="K62" i="57"/>
  <c r="H68" i="62"/>
  <c r="E56" i="88" s="1"/>
  <c r="N46" i="73"/>
  <c r="J78" i="64"/>
  <c r="L55" i="59"/>
  <c r="I50" i="63"/>
  <c r="I167" i="67"/>
  <c r="L82" i="73"/>
  <c r="L22" i="72"/>
  <c r="K22" i="60"/>
  <c r="N105" i="73"/>
  <c r="K89" i="72"/>
  <c r="J142" i="60"/>
  <c r="N47" i="73"/>
  <c r="L24" i="46"/>
  <c r="M123" i="72"/>
  <c r="H45" i="62"/>
  <c r="E33" i="88" s="1"/>
  <c r="K69" i="64"/>
  <c r="M102" i="72"/>
  <c r="L27" i="58"/>
  <c r="L140" i="73"/>
  <c r="I131" i="63"/>
  <c r="N127" i="72"/>
  <c r="J82" i="46"/>
  <c r="J137" i="64"/>
  <c r="J44" i="57"/>
  <c r="M131" i="57"/>
  <c r="L66" i="72"/>
  <c r="H29" i="65"/>
  <c r="G71" i="62"/>
  <c r="D59" i="88" s="1"/>
  <c r="H115" i="60"/>
  <c r="J78" i="57"/>
  <c r="L29" i="67"/>
  <c r="J154" i="60"/>
  <c r="K93" i="73"/>
  <c r="J104" i="65"/>
  <c r="L153" i="64"/>
  <c r="K149" i="63"/>
  <c r="I132" i="67"/>
  <c r="K82" i="72"/>
  <c r="I106" i="63"/>
  <c r="L68" i="58"/>
  <c r="N84" i="72"/>
  <c r="K24" i="57"/>
  <c r="L111" i="73"/>
  <c r="J143" i="64"/>
  <c r="K47" i="60"/>
  <c r="L42" i="66"/>
  <c r="I158" i="60"/>
  <c r="M39" i="72"/>
  <c r="I108" i="62"/>
  <c r="F96" i="88" s="1"/>
  <c r="K113" i="58"/>
  <c r="L56" i="72"/>
  <c r="J111" i="57"/>
  <c r="G74" i="62"/>
  <c r="D62" i="88" s="1"/>
  <c r="M135" i="58"/>
  <c r="H167" i="60"/>
  <c r="K67" i="57"/>
  <c r="J50" i="65"/>
  <c r="N103" i="73"/>
  <c r="L49" i="46"/>
  <c r="J101" i="46"/>
  <c r="K168" i="64"/>
  <c r="N104" i="73"/>
  <c r="K55" i="60"/>
  <c r="L104" i="63"/>
  <c r="K100" i="57"/>
  <c r="J77" i="60"/>
  <c r="G15" i="62"/>
  <c r="D3" i="88" s="1"/>
  <c r="L86" i="72"/>
  <c r="J122" i="60"/>
  <c r="K152" i="63"/>
  <c r="I89" i="65"/>
  <c r="H70" i="62"/>
  <c r="E58" i="88" s="1"/>
  <c r="J88" i="58"/>
  <c r="L119" i="66"/>
  <c r="L137" i="46"/>
  <c r="I157" i="63"/>
  <c r="N62" i="72"/>
  <c r="J95" i="64"/>
  <c r="I134" i="61"/>
  <c r="L60" i="61"/>
  <c r="K165" i="58"/>
  <c r="J134" i="62"/>
  <c r="G122" i="88" s="1"/>
  <c r="K120" i="58"/>
  <c r="K153" i="67"/>
  <c r="I125" i="65"/>
  <c r="L56" i="58"/>
  <c r="L61" i="59"/>
  <c r="I60" i="61"/>
  <c r="L44" i="72"/>
  <c r="G131" i="62"/>
  <c r="D119" i="88" s="1"/>
  <c r="G149" i="65"/>
  <c r="J45" i="61"/>
  <c r="K144" i="46"/>
  <c r="M79" i="46"/>
  <c r="J33" i="58"/>
  <c r="K152" i="60"/>
  <c r="K41" i="57"/>
  <c r="J82" i="57"/>
  <c r="K26" i="66"/>
  <c r="N23" i="73"/>
  <c r="J51" i="59"/>
  <c r="L21" i="67"/>
  <c r="J135" i="62"/>
  <c r="G123" i="88" s="1"/>
  <c r="L60" i="46"/>
  <c r="L30" i="72"/>
  <c r="K162" i="61"/>
  <c r="L47" i="73"/>
  <c r="L165" i="46"/>
  <c r="A229" i="56"/>
  <c r="M149" i="57"/>
  <c r="M115" i="73"/>
  <c r="H47" i="62"/>
  <c r="E35" i="88" s="1"/>
  <c r="J25" i="63"/>
  <c r="J23" i="65"/>
  <c r="L130" i="46"/>
  <c r="I149" i="60"/>
  <c r="J83" i="63"/>
  <c r="M120" i="57"/>
  <c r="M20" i="58"/>
  <c r="H73" i="60"/>
  <c r="K20" i="58"/>
  <c r="G130" i="65"/>
  <c r="I145" i="63"/>
  <c r="J31" i="64"/>
  <c r="J90" i="62"/>
  <c r="G78" i="88" s="1"/>
  <c r="I73" i="63"/>
  <c r="K141" i="59"/>
  <c r="J24" i="62"/>
  <c r="G12" i="88" s="1"/>
  <c r="N79" i="72"/>
  <c r="K132" i="58"/>
  <c r="K29" i="72"/>
  <c r="K104" i="58"/>
  <c r="I99" i="65"/>
  <c r="L140" i="67"/>
  <c r="K102" i="61"/>
  <c r="L127" i="67"/>
  <c r="G39" i="62"/>
  <c r="D27" i="88" s="1"/>
  <c r="K134" i="63"/>
  <c r="M31" i="57"/>
  <c r="M83" i="46"/>
  <c r="K85" i="59"/>
  <c r="L39" i="67"/>
  <c r="J109" i="64"/>
  <c r="K147" i="58"/>
  <c r="K79" i="67"/>
  <c r="I96" i="65"/>
  <c r="I164" i="65"/>
  <c r="L158" i="72"/>
  <c r="L71" i="66"/>
  <c r="I119" i="61"/>
  <c r="G88" i="65"/>
  <c r="J104" i="63"/>
  <c r="M146" i="57"/>
  <c r="J44" i="61"/>
  <c r="K115" i="64"/>
  <c r="N165" i="73"/>
  <c r="I163" i="62"/>
  <c r="F151" i="88" s="1"/>
  <c r="H92" i="60"/>
  <c r="M102" i="73"/>
  <c r="M114" i="58"/>
  <c r="J58" i="57"/>
  <c r="K90" i="59"/>
  <c r="K97" i="64"/>
  <c r="K129" i="66"/>
  <c r="J52" i="66"/>
  <c r="K104" i="64"/>
  <c r="I94" i="67"/>
  <c r="K55" i="58"/>
  <c r="K122" i="72"/>
  <c r="K91" i="58"/>
  <c r="L111" i="59"/>
  <c r="I141" i="67"/>
  <c r="H131" i="65"/>
  <c r="K64" i="57"/>
  <c r="M48" i="46"/>
  <c r="L147" i="57"/>
  <c r="G90" i="65"/>
  <c r="J24" i="65"/>
  <c r="J22" i="62"/>
  <c r="G10" i="88" s="1"/>
  <c r="J56" i="62"/>
  <c r="G44" i="88" s="1"/>
  <c r="H87" i="60"/>
  <c r="K55" i="46"/>
  <c r="K63" i="72"/>
  <c r="I94" i="65"/>
  <c r="J23" i="59"/>
  <c r="H69" i="65"/>
  <c r="L29" i="72"/>
  <c r="J92" i="61"/>
  <c r="J144" i="64"/>
  <c r="K139" i="58"/>
  <c r="M24" i="58"/>
  <c r="J39" i="66"/>
  <c r="K85" i="57"/>
  <c r="L25" i="66"/>
  <c r="L144" i="64"/>
  <c r="K146" i="64"/>
  <c r="J166" i="57"/>
  <c r="K130" i="58"/>
  <c r="M49" i="72"/>
  <c r="M54" i="59"/>
  <c r="M141" i="59"/>
  <c r="I104" i="63"/>
  <c r="K38" i="46"/>
  <c r="L136" i="46"/>
  <c r="L164" i="72"/>
  <c r="M65" i="72"/>
  <c r="L61" i="67"/>
  <c r="K145" i="57"/>
  <c r="K93" i="72"/>
  <c r="I140" i="61"/>
  <c r="L112" i="72"/>
  <c r="M75" i="72"/>
  <c r="K104" i="66"/>
  <c r="L99" i="46"/>
  <c r="J83" i="64"/>
  <c r="L114" i="66"/>
  <c r="J36" i="62"/>
  <c r="G24" i="88" s="1"/>
  <c r="K89" i="66"/>
  <c r="K48" i="66"/>
  <c r="L62" i="63"/>
  <c r="H126" i="60"/>
  <c r="J91" i="58"/>
  <c r="J96" i="67"/>
  <c r="K114" i="72"/>
  <c r="K68" i="57"/>
  <c r="K149" i="46"/>
  <c r="N121" i="73"/>
  <c r="J64" i="61"/>
  <c r="J19" i="63"/>
  <c r="L70" i="61"/>
  <c r="L99" i="73"/>
  <c r="J70" i="46"/>
  <c r="K93" i="64"/>
  <c r="I31" i="63"/>
  <c r="J70" i="59"/>
  <c r="J138" i="65"/>
  <c r="L62" i="58"/>
  <c r="I114" i="65"/>
  <c r="L105" i="73"/>
  <c r="H116" i="60"/>
  <c r="I153" i="67"/>
  <c r="J77" i="66"/>
  <c r="I159" i="60"/>
  <c r="J107" i="61"/>
  <c r="L123" i="64"/>
  <c r="I118" i="67"/>
  <c r="I109" i="62"/>
  <c r="F97" i="88" s="1"/>
  <c r="J162" i="46"/>
  <c r="M56" i="58"/>
  <c r="I83" i="65"/>
  <c r="K70" i="61"/>
  <c r="J30" i="66"/>
  <c r="J81" i="58"/>
  <c r="G146" i="62"/>
  <c r="D134" i="88" s="1"/>
  <c r="L26" i="72"/>
  <c r="I137" i="67"/>
  <c r="L144" i="61"/>
  <c r="J129" i="65"/>
  <c r="K55" i="66"/>
  <c r="K154" i="73"/>
  <c r="J108" i="67"/>
  <c r="K42" i="73"/>
  <c r="I20" i="67"/>
  <c r="L167" i="57"/>
  <c r="L78" i="46"/>
  <c r="K57" i="72"/>
  <c r="J86" i="57"/>
  <c r="H128" i="60"/>
  <c r="K50" i="59"/>
  <c r="J114" i="65"/>
  <c r="K130" i="46"/>
  <c r="K41" i="72"/>
  <c r="L158" i="73"/>
  <c r="K97" i="63"/>
  <c r="K150" i="73"/>
  <c r="N111" i="72"/>
  <c r="J136" i="58"/>
  <c r="J117" i="61"/>
  <c r="K59" i="59"/>
  <c r="K163" i="72"/>
  <c r="K158" i="58"/>
  <c r="N84" i="73"/>
  <c r="M108" i="46"/>
  <c r="I87" i="60"/>
  <c r="L39" i="59"/>
  <c r="I43" i="67"/>
  <c r="K157" i="61"/>
  <c r="L74" i="66"/>
  <c r="J60" i="65"/>
  <c r="J78" i="67"/>
  <c r="J56" i="60"/>
  <c r="J52" i="46"/>
  <c r="I44" i="61"/>
  <c r="L126" i="63"/>
  <c r="N82" i="72"/>
  <c r="M144" i="72"/>
  <c r="L129" i="67"/>
  <c r="K127" i="67"/>
  <c r="I27" i="63"/>
  <c r="M147" i="59"/>
  <c r="J167" i="60"/>
  <c r="H22" i="65"/>
  <c r="J51" i="46"/>
  <c r="H95" i="60"/>
  <c r="K147" i="72"/>
  <c r="L84" i="58"/>
  <c r="L38" i="46"/>
  <c r="L125" i="63"/>
  <c r="M92" i="57"/>
  <c r="G69" i="65"/>
  <c r="J113" i="58"/>
  <c r="J69" i="61"/>
  <c r="L66" i="57"/>
  <c r="L34" i="63"/>
  <c r="J151" i="67"/>
  <c r="H28" i="65"/>
  <c r="L98" i="72"/>
  <c r="K121" i="59"/>
  <c r="J107" i="64"/>
  <c r="J144" i="62"/>
  <c r="G132" i="88" s="1"/>
  <c r="I158" i="67"/>
  <c r="N140" i="73"/>
  <c r="L19" i="59"/>
  <c r="K47" i="59"/>
  <c r="L103" i="61"/>
  <c r="I19" i="65"/>
  <c r="J107" i="62"/>
  <c r="G95" i="88" s="1"/>
  <c r="N97" i="73"/>
  <c r="I26" i="60"/>
  <c r="I107" i="61"/>
  <c r="J43" i="63"/>
  <c r="K87" i="58"/>
  <c r="L114" i="46"/>
  <c r="J146" i="60"/>
  <c r="I122" i="61"/>
  <c r="I29" i="60"/>
  <c r="L69" i="63"/>
  <c r="M104" i="72"/>
  <c r="M37" i="46"/>
  <c r="K114" i="46"/>
  <c r="I127" i="65"/>
  <c r="J63" i="57"/>
  <c r="L126" i="64"/>
  <c r="J100" i="60"/>
  <c r="J113" i="57"/>
  <c r="L96" i="63"/>
  <c r="M143" i="73"/>
  <c r="M59" i="58"/>
  <c r="H135" i="65"/>
  <c r="L55" i="57"/>
  <c r="J51" i="63"/>
  <c r="L63" i="73"/>
  <c r="M32" i="72"/>
  <c r="I25" i="61"/>
  <c r="J96" i="57"/>
  <c r="K121" i="58"/>
  <c r="K110" i="66"/>
  <c r="J49" i="66"/>
  <c r="M61" i="46"/>
  <c r="J71" i="60"/>
  <c r="L75" i="67"/>
  <c r="J22" i="66"/>
  <c r="I91" i="63"/>
  <c r="N54" i="72"/>
  <c r="K25" i="73"/>
  <c r="J34" i="64"/>
  <c r="J86" i="63"/>
  <c r="K44" i="64"/>
  <c r="M27" i="73"/>
  <c r="L49" i="63"/>
  <c r="M127" i="58"/>
  <c r="J77" i="67"/>
  <c r="J141" i="65"/>
  <c r="J29" i="58"/>
  <c r="L150" i="46"/>
  <c r="J150" i="64"/>
  <c r="M39" i="73"/>
  <c r="J109" i="59"/>
  <c r="L67" i="58"/>
  <c r="I108" i="67"/>
  <c r="K61" i="73"/>
  <c r="J153" i="64"/>
  <c r="L67" i="63"/>
  <c r="K93" i="58"/>
  <c r="L38" i="64"/>
  <c r="J139" i="60"/>
  <c r="H129" i="60"/>
  <c r="J55" i="62"/>
  <c r="G43" i="88" s="1"/>
  <c r="L95" i="46"/>
  <c r="I142" i="61"/>
  <c r="I166" i="67"/>
  <c r="K21" i="63"/>
  <c r="K145" i="46"/>
  <c r="M129" i="46"/>
  <c r="I140" i="63"/>
  <c r="M111" i="46"/>
  <c r="G125" i="65"/>
  <c r="G134" i="62"/>
  <c r="D122" i="88" s="1"/>
  <c r="K58" i="57"/>
  <c r="K97" i="72"/>
  <c r="I163" i="65"/>
  <c r="L121" i="67"/>
  <c r="L136" i="59"/>
  <c r="I45" i="62"/>
  <c r="F33" i="88" s="1"/>
  <c r="L84" i="63"/>
  <c r="M113" i="73"/>
  <c r="M56" i="57"/>
  <c r="M122" i="59"/>
  <c r="L83" i="58"/>
  <c r="H27" i="62"/>
  <c r="E15" i="88" s="1"/>
  <c r="J155" i="57"/>
  <c r="J129" i="66"/>
  <c r="K68" i="61"/>
  <c r="H27" i="60"/>
  <c r="L129" i="57"/>
  <c r="M60" i="73"/>
  <c r="J106" i="62"/>
  <c r="G94" i="88" s="1"/>
  <c r="L97" i="67"/>
  <c r="K28" i="63"/>
  <c r="M103" i="73"/>
  <c r="K54" i="63"/>
  <c r="K64" i="72"/>
  <c r="H128" i="65"/>
  <c r="L77" i="61"/>
  <c r="L55" i="72"/>
  <c r="H112" i="60"/>
  <c r="I25" i="62"/>
  <c r="F13" i="88" s="1"/>
  <c r="J142" i="62"/>
  <c r="G130" i="88" s="1"/>
  <c r="L99" i="58"/>
  <c r="J30" i="60"/>
  <c r="H85" i="62"/>
  <c r="E73" i="88" s="1"/>
  <c r="K81" i="66"/>
  <c r="K66" i="57"/>
  <c r="J64" i="64"/>
  <c r="M92" i="73"/>
  <c r="G80" i="65"/>
  <c r="K133" i="72"/>
  <c r="K69" i="59"/>
  <c r="G53" i="62"/>
  <c r="D41" i="88" s="1"/>
  <c r="J50" i="58"/>
  <c r="I32" i="63"/>
  <c r="G62" i="62"/>
  <c r="D50" i="88" s="1"/>
  <c r="L66" i="64"/>
  <c r="N52" i="73"/>
  <c r="H83" i="65"/>
  <c r="K129" i="58"/>
  <c r="J112" i="66"/>
  <c r="K90" i="67"/>
  <c r="H114" i="60"/>
  <c r="M57" i="72"/>
  <c r="L143" i="72"/>
  <c r="J30" i="58"/>
  <c r="G22" i="65"/>
  <c r="M114" i="73"/>
  <c r="M58" i="46"/>
  <c r="I105" i="62"/>
  <c r="F93" i="88" s="1"/>
  <c r="J47" i="65"/>
  <c r="M131" i="73"/>
  <c r="L78" i="61"/>
  <c r="K120" i="61"/>
  <c r="K41" i="64"/>
  <c r="J88" i="61"/>
  <c r="M40" i="73"/>
  <c r="I86" i="63"/>
  <c r="I38" i="60"/>
  <c r="K143" i="64"/>
  <c r="H66" i="62"/>
  <c r="E54" i="88" s="1"/>
  <c r="K22" i="57"/>
  <c r="I126" i="63"/>
  <c r="L19" i="63"/>
  <c r="L51" i="58"/>
  <c r="I101" i="61"/>
  <c r="K63" i="64"/>
  <c r="J108" i="58"/>
  <c r="L101" i="57"/>
  <c r="L46" i="57"/>
  <c r="K26" i="63"/>
  <c r="K90" i="66"/>
  <c r="L43" i="72"/>
  <c r="M132" i="59"/>
  <c r="L53" i="73"/>
  <c r="J114" i="61"/>
  <c r="K82" i="57"/>
  <c r="L54" i="72"/>
  <c r="M63" i="73"/>
  <c r="H51" i="62"/>
  <c r="E39" i="88" s="1"/>
  <c r="M163" i="57"/>
  <c r="J50" i="46"/>
  <c r="M63" i="57"/>
  <c r="I145" i="65"/>
  <c r="N34" i="72"/>
  <c r="J100" i="57"/>
  <c r="L35" i="64"/>
  <c r="J66" i="64"/>
  <c r="K100" i="73"/>
  <c r="K163" i="57"/>
  <c r="L145" i="46"/>
  <c r="M27" i="46"/>
  <c r="K141" i="64"/>
  <c r="M78" i="57"/>
  <c r="K26" i="73"/>
  <c r="L21" i="46"/>
  <c r="K51" i="57"/>
  <c r="N81" i="72"/>
  <c r="L98" i="64"/>
  <c r="L28" i="67"/>
  <c r="K149" i="67"/>
  <c r="J105" i="64"/>
  <c r="N92" i="73"/>
  <c r="K40" i="57"/>
  <c r="M42" i="72"/>
  <c r="J86" i="61"/>
  <c r="L32" i="57"/>
  <c r="I110" i="67"/>
  <c r="G100" i="62"/>
  <c r="D88" i="88" s="1"/>
  <c r="L42" i="73"/>
  <c r="K62" i="66"/>
  <c r="K127" i="64"/>
  <c r="L93" i="73"/>
  <c r="L37" i="61"/>
  <c r="K94" i="63"/>
  <c r="I119" i="63"/>
  <c r="N99" i="72"/>
  <c r="L152" i="73"/>
  <c r="H37" i="65"/>
  <c r="I20" i="60"/>
  <c r="H65" i="60"/>
  <c r="J119" i="59"/>
  <c r="K124" i="57"/>
  <c r="J155" i="60"/>
  <c r="M108" i="73"/>
  <c r="K94" i="73"/>
  <c r="M100" i="57"/>
  <c r="M137" i="58"/>
  <c r="L63" i="72"/>
  <c r="H119" i="62"/>
  <c r="E107" i="88" s="1"/>
  <c r="L162" i="73"/>
  <c r="I64" i="63"/>
  <c r="K40" i="66"/>
  <c r="I125" i="60"/>
  <c r="K126" i="60"/>
  <c r="H122" i="65"/>
  <c r="H137" i="65"/>
  <c r="L101" i="63"/>
  <c r="K147" i="46"/>
  <c r="J82" i="61"/>
  <c r="J44" i="63"/>
  <c r="K155" i="46"/>
  <c r="J83" i="60"/>
  <c r="H30" i="60"/>
  <c r="M142" i="46"/>
  <c r="H84" i="60"/>
  <c r="K77" i="67"/>
  <c r="I73" i="67"/>
  <c r="K22" i="72"/>
  <c r="K149" i="64"/>
  <c r="L41" i="61"/>
  <c r="K151" i="64"/>
  <c r="N48" i="73"/>
  <c r="J156" i="63"/>
  <c r="K29" i="73"/>
  <c r="H116" i="62"/>
  <c r="E104" i="88" s="1"/>
  <c r="G43" i="62"/>
  <c r="D31" i="88" s="1"/>
  <c r="L146" i="57"/>
  <c r="K65" i="59"/>
  <c r="L88" i="58"/>
  <c r="K142" i="67"/>
  <c r="L112" i="57"/>
  <c r="K33" i="58"/>
  <c r="J94" i="63"/>
  <c r="L78" i="64"/>
  <c r="K111" i="73"/>
  <c r="K65" i="60"/>
  <c r="L98" i="66"/>
  <c r="J124" i="65"/>
  <c r="G130" i="62"/>
  <c r="D118" i="88" s="1"/>
  <c r="K19" i="46"/>
  <c r="J127" i="64"/>
  <c r="I65" i="61"/>
  <c r="J76" i="46"/>
  <c r="N106" i="72"/>
  <c r="H46" i="65"/>
  <c r="J99" i="66"/>
  <c r="L91" i="64"/>
  <c r="M99" i="73"/>
  <c r="M101" i="58"/>
  <c r="H56" i="65"/>
  <c r="G144" i="62"/>
  <c r="D132" i="88" s="1"/>
  <c r="K83" i="64"/>
  <c r="M160" i="59"/>
  <c r="L79" i="46"/>
  <c r="I155" i="60"/>
  <c r="L126" i="59"/>
  <c r="M68" i="46"/>
  <c r="L84" i="64"/>
  <c r="K107" i="61"/>
  <c r="K35" i="67"/>
  <c r="J97" i="59"/>
  <c r="J26" i="60"/>
  <c r="G23" i="62"/>
  <c r="D11" i="88" s="1"/>
  <c r="I157" i="65"/>
  <c r="M41" i="57"/>
  <c r="L64" i="46"/>
  <c r="J100" i="59"/>
  <c r="L115" i="57"/>
  <c r="H25" i="65"/>
  <c r="J79" i="66"/>
  <c r="J74" i="67"/>
  <c r="K148" i="46"/>
  <c r="M123" i="58"/>
  <c r="L106" i="46"/>
  <c r="M68" i="57"/>
  <c r="K144" i="61"/>
  <c r="M144" i="57"/>
  <c r="N58" i="72"/>
  <c r="J141" i="61"/>
  <c r="J113" i="62"/>
  <c r="G101" i="88" s="1"/>
  <c r="J157" i="58"/>
  <c r="I87" i="61"/>
  <c r="K147" i="61"/>
  <c r="L45" i="46"/>
  <c r="K126" i="67"/>
  <c r="M155" i="58"/>
  <c r="H86" i="60"/>
  <c r="K28" i="60"/>
  <c r="J121" i="58"/>
  <c r="K108" i="46"/>
  <c r="K27" i="72"/>
  <c r="I92" i="62"/>
  <c r="F80" i="88" s="1"/>
  <c r="K33" i="46"/>
  <c r="L165" i="64"/>
  <c r="K163" i="61"/>
  <c r="I155" i="62"/>
  <c r="F143" i="88" s="1"/>
  <c r="L24" i="66"/>
  <c r="I121" i="62"/>
  <c r="F109" i="88" s="1"/>
  <c r="I58" i="61"/>
  <c r="L24" i="57"/>
  <c r="K162" i="46"/>
  <c r="M88" i="57"/>
  <c r="I71" i="65"/>
  <c r="H97" i="62"/>
  <c r="E85" i="88" s="1"/>
  <c r="K36" i="59"/>
  <c r="J50" i="60"/>
  <c r="J76" i="67"/>
  <c r="J102" i="46"/>
  <c r="H141" i="60"/>
  <c r="K68" i="72"/>
  <c r="L158" i="57"/>
  <c r="J18" i="63"/>
  <c r="I124" i="61"/>
  <c r="H96" i="62"/>
  <c r="E84" i="88" s="1"/>
  <c r="L97" i="66"/>
  <c r="J128" i="46"/>
  <c r="J167" i="65"/>
  <c r="L124" i="72"/>
  <c r="L87" i="61"/>
  <c r="M30" i="59"/>
  <c r="J115" i="64"/>
  <c r="K75" i="64"/>
  <c r="L155" i="67"/>
  <c r="I115" i="67"/>
  <c r="K129" i="60"/>
  <c r="K104" i="63"/>
  <c r="I128" i="67"/>
  <c r="K104" i="67"/>
  <c r="K130" i="60"/>
  <c r="J123" i="63"/>
  <c r="K101" i="61"/>
  <c r="J162" i="67"/>
  <c r="K105" i="72"/>
  <c r="I114" i="61"/>
  <c r="I118" i="62"/>
  <c r="F106" i="88" s="1"/>
  <c r="I129" i="65"/>
  <c r="J63" i="61"/>
  <c r="N163" i="73"/>
  <c r="J70" i="62"/>
  <c r="G58" i="88" s="1"/>
  <c r="K119" i="63"/>
  <c r="J137" i="66"/>
  <c r="I128" i="61"/>
  <c r="J123" i="62"/>
  <c r="G111" i="88" s="1"/>
  <c r="L67" i="72"/>
  <c r="L140" i="46"/>
  <c r="K91" i="61"/>
  <c r="K115" i="46"/>
  <c r="I111" i="61"/>
  <c r="K137" i="46"/>
  <c r="L80" i="46"/>
  <c r="K145" i="73"/>
  <c r="J93" i="64"/>
  <c r="I107" i="62"/>
  <c r="F95" i="88" s="1"/>
  <c r="J39" i="59"/>
  <c r="K21" i="46"/>
  <c r="L86" i="61"/>
  <c r="I67" i="62"/>
  <c r="F55" i="88" s="1"/>
  <c r="J122" i="66"/>
  <c r="L75" i="59"/>
  <c r="M121" i="58"/>
  <c r="J101" i="62"/>
  <c r="G89" i="88" s="1"/>
  <c r="L28" i="46"/>
  <c r="K110" i="67"/>
  <c r="J115" i="67"/>
  <c r="I105" i="67"/>
  <c r="M118" i="59"/>
  <c r="I153" i="62"/>
  <c r="F141" i="88" s="1"/>
  <c r="K63" i="67"/>
  <c r="J38" i="67"/>
  <c r="L94" i="67"/>
  <c r="M79" i="73"/>
  <c r="K156" i="72"/>
  <c r="M138" i="72"/>
  <c r="G106" i="65"/>
  <c r="M54" i="72"/>
  <c r="K126" i="66"/>
  <c r="G117" i="65"/>
  <c r="L59" i="58"/>
  <c r="K156" i="73"/>
  <c r="K39" i="61"/>
  <c r="L146" i="73"/>
  <c r="N151" i="73"/>
  <c r="I30" i="63"/>
  <c r="I69" i="67"/>
  <c r="J165" i="67"/>
  <c r="G82" i="62"/>
  <c r="D70" i="88" s="1"/>
  <c r="J132" i="62"/>
  <c r="G120" i="88" s="1"/>
  <c r="K161" i="58"/>
  <c r="L160" i="61"/>
  <c r="M146" i="73"/>
  <c r="H59" i="60"/>
  <c r="K18" i="67"/>
  <c r="K62" i="58"/>
  <c r="K131" i="63"/>
  <c r="L121" i="59"/>
  <c r="M70" i="46"/>
  <c r="L156" i="72"/>
  <c r="I73" i="65"/>
  <c r="K86" i="73"/>
  <c r="J125" i="58"/>
  <c r="K41" i="73"/>
  <c r="L152" i="66"/>
  <c r="K96" i="72"/>
  <c r="M144" i="59"/>
  <c r="K78" i="61"/>
  <c r="K130" i="59"/>
  <c r="J64" i="60"/>
  <c r="L46" i="66"/>
  <c r="M154" i="58"/>
  <c r="K53" i="67"/>
  <c r="I53" i="60"/>
  <c r="K155" i="64"/>
  <c r="K36" i="57"/>
  <c r="K89" i="57"/>
  <c r="M19" i="73"/>
  <c r="L78" i="66"/>
  <c r="N27" i="72"/>
  <c r="J105" i="61"/>
  <c r="J94" i="64"/>
  <c r="L166" i="61"/>
  <c r="L126" i="67"/>
  <c r="K68" i="66"/>
  <c r="I54" i="60"/>
  <c r="L86" i="67"/>
  <c r="I152" i="65"/>
  <c r="K156" i="46"/>
  <c r="M37" i="73"/>
  <c r="M155" i="59"/>
  <c r="K108" i="61"/>
  <c r="J150" i="58"/>
  <c r="J161" i="63"/>
  <c r="J150" i="63"/>
  <c r="J57" i="59"/>
  <c r="H121" i="60"/>
  <c r="K89" i="60"/>
  <c r="I53" i="67"/>
  <c r="K22" i="67"/>
  <c r="L158" i="63"/>
  <c r="M116" i="72"/>
  <c r="M131" i="46"/>
  <c r="I165" i="63"/>
  <c r="L19" i="61"/>
  <c r="K117" i="64"/>
  <c r="L140" i="61"/>
  <c r="I100" i="63"/>
  <c r="K132" i="66"/>
  <c r="M99" i="58"/>
  <c r="H120" i="65"/>
  <c r="K135" i="72"/>
  <c r="J52" i="64"/>
  <c r="K113" i="73"/>
  <c r="L147" i="73"/>
  <c r="N141" i="72"/>
  <c r="L154" i="61"/>
  <c r="I156" i="60"/>
  <c r="L52" i="46"/>
  <c r="I110" i="62"/>
  <c r="F98" i="88" s="1"/>
  <c r="I91" i="60"/>
  <c r="J155" i="65"/>
  <c r="I116" i="61"/>
  <c r="J90" i="59"/>
  <c r="L23" i="46"/>
  <c r="J43" i="62"/>
  <c r="G31" i="88" s="1"/>
  <c r="J140" i="57"/>
  <c r="L149" i="73"/>
  <c r="L163" i="59"/>
  <c r="J127" i="46"/>
  <c r="K121" i="73"/>
  <c r="K155" i="66"/>
  <c r="L138" i="58"/>
  <c r="K144" i="72"/>
  <c r="M68" i="72"/>
  <c r="L167" i="63"/>
  <c r="H85" i="60"/>
  <c r="M165" i="72"/>
  <c r="M69" i="57"/>
  <c r="G57" i="62"/>
  <c r="D45" i="88" s="1"/>
  <c r="J144" i="61"/>
  <c r="K124" i="46"/>
  <c r="L154" i="64"/>
  <c r="K163" i="58"/>
  <c r="I162" i="67"/>
  <c r="L90" i="57"/>
  <c r="J121" i="46"/>
  <c r="L43" i="64"/>
  <c r="I123" i="61"/>
  <c r="H71" i="60"/>
  <c r="L46" i="73"/>
  <c r="M108" i="72"/>
  <c r="L109" i="59"/>
  <c r="I40" i="62"/>
  <c r="F28" i="88" s="1"/>
  <c r="K73" i="67"/>
  <c r="N132" i="73"/>
  <c r="I164" i="67"/>
  <c r="M70" i="73"/>
  <c r="K37" i="61"/>
  <c r="I112" i="63"/>
  <c r="L152" i="72"/>
  <c r="I95" i="62"/>
  <c r="F83" i="88" s="1"/>
  <c r="K74" i="63"/>
  <c r="J27" i="57"/>
  <c r="K167" i="61"/>
  <c r="K65" i="57"/>
  <c r="L93" i="57"/>
  <c r="L37" i="46"/>
  <c r="K36" i="61"/>
  <c r="I72" i="62"/>
  <c r="F60" i="88" s="1"/>
  <c r="J46" i="67"/>
  <c r="J88" i="63"/>
  <c r="H31" i="60"/>
  <c r="L48" i="67"/>
  <c r="L62" i="72"/>
  <c r="I149" i="65"/>
  <c r="L162" i="67"/>
  <c r="M36" i="46"/>
  <c r="J161" i="46"/>
  <c r="K154" i="59"/>
  <c r="K42" i="46"/>
  <c r="K19" i="63"/>
  <c r="L162" i="72"/>
  <c r="I96" i="67"/>
  <c r="K96" i="67"/>
  <c r="H117" i="65"/>
  <c r="H81" i="65"/>
  <c r="I41" i="62"/>
  <c r="F29" i="88" s="1"/>
  <c r="N78" i="73"/>
  <c r="L52" i="67"/>
  <c r="K96" i="57"/>
  <c r="L112" i="61"/>
  <c r="H78" i="60"/>
  <c r="L155" i="64"/>
  <c r="H140" i="65"/>
  <c r="L28" i="59"/>
  <c r="N91" i="73"/>
  <c r="M31" i="73"/>
  <c r="L151" i="63"/>
  <c r="K88" i="73"/>
  <c r="L127" i="64"/>
  <c r="I69" i="65"/>
  <c r="J141" i="58"/>
  <c r="J21" i="66"/>
  <c r="J139" i="46"/>
  <c r="I75" i="63"/>
  <c r="J91" i="60"/>
  <c r="K111" i="63"/>
  <c r="L149" i="66"/>
  <c r="H71" i="65"/>
  <c r="M115" i="72"/>
  <c r="I137" i="62"/>
  <c r="F125" i="88" s="1"/>
  <c r="M67" i="72"/>
  <c r="M26" i="72"/>
  <c r="I50" i="65"/>
  <c r="M26" i="59"/>
  <c r="K166" i="46"/>
  <c r="G78" i="62"/>
  <c r="D66" i="88" s="1"/>
  <c r="L105" i="67"/>
  <c r="J145" i="67"/>
  <c r="L144" i="59"/>
  <c r="I18" i="61"/>
  <c r="L51" i="61"/>
  <c r="J142" i="67"/>
  <c r="M159" i="73"/>
  <c r="L95" i="67"/>
  <c r="L119" i="64"/>
  <c r="K63" i="60"/>
  <c r="L70" i="63"/>
  <c r="H102" i="60"/>
  <c r="K56" i="72"/>
  <c r="J149" i="63"/>
  <c r="J65" i="46"/>
  <c r="K112" i="73"/>
  <c r="K65" i="61"/>
  <c r="K167" i="58"/>
  <c r="M19" i="57"/>
  <c r="L137" i="72"/>
  <c r="M157" i="46"/>
  <c r="L77" i="63"/>
  <c r="K61" i="63"/>
  <c r="J115" i="60"/>
  <c r="J41" i="57"/>
  <c r="L159" i="63"/>
  <c r="M53" i="72"/>
  <c r="K164" i="63"/>
  <c r="J122" i="59"/>
  <c r="J83" i="65"/>
  <c r="I164" i="61"/>
  <c r="L144" i="72"/>
  <c r="K26" i="59"/>
  <c r="L150" i="61"/>
  <c r="I113" i="60"/>
  <c r="K26" i="72"/>
  <c r="L91" i="59"/>
  <c r="J145" i="61"/>
  <c r="I47" i="65"/>
  <c r="L49" i="64"/>
  <c r="K61" i="59"/>
  <c r="J151" i="65"/>
  <c r="L115" i="67"/>
  <c r="I162" i="62"/>
  <c r="F150" i="88" s="1"/>
  <c r="L124" i="67"/>
  <c r="J122" i="61"/>
  <c r="I165" i="65"/>
  <c r="L115" i="66"/>
  <c r="M56" i="73"/>
  <c r="J108" i="66"/>
  <c r="J48" i="46"/>
  <c r="H157" i="62"/>
  <c r="E145" i="88" s="1"/>
  <c r="L75" i="66"/>
  <c r="L127" i="66"/>
  <c r="K161" i="64"/>
  <c r="H22" i="62"/>
  <c r="E10" i="88" s="1"/>
  <c r="L103" i="64"/>
  <c r="L100" i="66"/>
  <c r="G97" i="62"/>
  <c r="D85" i="88" s="1"/>
  <c r="M111" i="73"/>
  <c r="L141" i="66"/>
  <c r="K129" i="73"/>
  <c r="M163" i="46"/>
  <c r="L53" i="64"/>
  <c r="I152" i="63"/>
  <c r="J108" i="46"/>
  <c r="G42" i="62"/>
  <c r="D30" i="88" s="1"/>
  <c r="J97" i="61"/>
  <c r="K153" i="73"/>
  <c r="L94" i="63"/>
  <c r="L58" i="64"/>
  <c r="I104" i="67"/>
  <c r="J39" i="60"/>
  <c r="H81" i="60"/>
  <c r="J19" i="65"/>
  <c r="H101" i="60"/>
  <c r="I93" i="61"/>
  <c r="J59" i="64"/>
  <c r="I158" i="63"/>
  <c r="J27" i="67"/>
  <c r="L111" i="66"/>
  <c r="H106" i="65"/>
  <c r="K39" i="64"/>
  <c r="J24" i="63"/>
  <c r="M98" i="58"/>
  <c r="M50" i="73"/>
  <c r="M61" i="57"/>
  <c r="G40" i="62"/>
  <c r="D28" i="88" s="1"/>
  <c r="N110" i="72"/>
  <c r="I35" i="63"/>
  <c r="L19" i="64"/>
  <c r="M89" i="59"/>
  <c r="G58" i="62"/>
  <c r="D46" i="88" s="1"/>
  <c r="H29" i="60"/>
  <c r="I68" i="61"/>
  <c r="K100" i="46"/>
  <c r="I98" i="63"/>
  <c r="L24" i="64"/>
  <c r="J110" i="57"/>
  <c r="K118" i="60"/>
  <c r="K58" i="59"/>
  <c r="L77" i="67"/>
  <c r="K142" i="46"/>
  <c r="I112" i="62"/>
  <c r="F100" i="88" s="1"/>
  <c r="K159" i="64"/>
  <c r="J27" i="61"/>
  <c r="J42" i="57"/>
  <c r="J160" i="60"/>
  <c r="L135" i="57"/>
  <c r="K161" i="73"/>
  <c r="L57" i="66"/>
  <c r="L49" i="61"/>
  <c r="I107" i="63"/>
  <c r="L158" i="61"/>
  <c r="N146" i="72"/>
  <c r="I79" i="63"/>
  <c r="I29" i="62"/>
  <c r="F17" i="88" s="1"/>
  <c r="K113" i="66"/>
  <c r="L80" i="59"/>
  <c r="L56" i="61"/>
  <c r="K86" i="61"/>
  <c r="J43" i="59"/>
  <c r="L135" i="58"/>
  <c r="I120" i="62"/>
  <c r="F108" i="88" s="1"/>
  <c r="L65" i="72"/>
  <c r="J95" i="46"/>
  <c r="K154" i="58"/>
  <c r="J124" i="62"/>
  <c r="G112" i="88" s="1"/>
  <c r="J37" i="65"/>
  <c r="L25" i="61"/>
  <c r="K132" i="73"/>
  <c r="J122" i="58"/>
  <c r="M28" i="46"/>
  <c r="J25" i="60"/>
  <c r="K67" i="67"/>
  <c r="K150" i="66"/>
  <c r="I135" i="65"/>
  <c r="J94" i="46"/>
  <c r="K154" i="61"/>
  <c r="J117" i="67"/>
  <c r="J93" i="65"/>
  <c r="K134" i="67"/>
  <c r="M18" i="72"/>
  <c r="I123" i="65"/>
  <c r="I53" i="62"/>
  <c r="F41" i="88" s="1"/>
  <c r="M162" i="59"/>
  <c r="J22" i="58"/>
  <c r="J100" i="63"/>
  <c r="L73" i="63"/>
  <c r="I63" i="67"/>
  <c r="L107" i="57"/>
  <c r="G116" i="65"/>
  <c r="J115" i="57"/>
  <c r="M39" i="58"/>
  <c r="L90" i="67"/>
  <c r="K94" i="57"/>
  <c r="K23" i="58"/>
  <c r="L85" i="58"/>
  <c r="L138" i="57"/>
  <c r="K32" i="57"/>
  <c r="J66" i="58"/>
  <c r="J106" i="46"/>
  <c r="G153" i="62"/>
  <c r="D141" i="88" s="1"/>
  <c r="N153" i="73"/>
  <c r="L54" i="58"/>
  <c r="I98" i="65"/>
  <c r="K113" i="63"/>
  <c r="I59" i="67"/>
  <c r="M54" i="46"/>
  <c r="N26" i="72"/>
  <c r="I139" i="60"/>
  <c r="J163" i="58"/>
  <c r="L37" i="67"/>
  <c r="K120" i="57"/>
  <c r="L145" i="67"/>
  <c r="K122" i="64"/>
  <c r="I154" i="60"/>
  <c r="I51" i="65"/>
  <c r="M86" i="72"/>
  <c r="L51" i="66"/>
  <c r="M55" i="58"/>
  <c r="L56" i="59"/>
  <c r="I105" i="63"/>
  <c r="I40" i="67"/>
  <c r="K115" i="72"/>
  <c r="K102" i="72"/>
  <c r="I22" i="63"/>
  <c r="L69" i="67"/>
  <c r="K121" i="64"/>
  <c r="K159" i="66"/>
  <c r="L50" i="59"/>
  <c r="K120" i="67"/>
  <c r="H137" i="60"/>
  <c r="I23" i="63"/>
  <c r="I153" i="60"/>
  <c r="I66" i="62"/>
  <c r="F54" i="88" s="1"/>
  <c r="L91" i="66"/>
  <c r="K163" i="46"/>
  <c r="G137" i="62"/>
  <c r="D125" i="88" s="1"/>
  <c r="J83" i="57"/>
  <c r="J141" i="63"/>
  <c r="K38" i="61"/>
  <c r="L111" i="67"/>
  <c r="M79" i="59"/>
  <c r="L32" i="73"/>
  <c r="J166" i="67"/>
  <c r="K72" i="66"/>
  <c r="K137" i="60"/>
  <c r="G77" i="62"/>
  <c r="D65" i="88" s="1"/>
  <c r="J144" i="67"/>
  <c r="N141" i="73"/>
  <c r="J132" i="65"/>
  <c r="K49" i="57"/>
  <c r="N45" i="73"/>
  <c r="K72" i="58"/>
  <c r="J128" i="62"/>
  <c r="G116" i="88" s="1"/>
  <c r="I38" i="67"/>
  <c r="L95" i="61"/>
  <c r="L141" i="63"/>
  <c r="I70" i="63"/>
  <c r="J124" i="46"/>
  <c r="G67" i="62"/>
  <c r="D55" i="88" s="1"/>
  <c r="K47" i="72"/>
  <c r="J96" i="59"/>
  <c r="L110" i="58"/>
  <c r="L119" i="73"/>
  <c r="N94" i="72"/>
  <c r="L75" i="64"/>
  <c r="J165" i="58"/>
  <c r="J46" i="65"/>
  <c r="J60" i="62"/>
  <c r="G48" i="88" s="1"/>
  <c r="H81" i="62"/>
  <c r="E69" i="88" s="1"/>
  <c r="L143" i="66"/>
  <c r="I148" i="65"/>
  <c r="K142" i="73"/>
  <c r="L41" i="46"/>
  <c r="K35" i="59"/>
  <c r="K46" i="57"/>
  <c r="M29" i="57"/>
  <c r="H72" i="60"/>
  <c r="K82" i="67"/>
  <c r="K39" i="59"/>
  <c r="J58" i="67"/>
  <c r="K151" i="63"/>
  <c r="M33" i="46"/>
  <c r="J23" i="67"/>
  <c r="G69" i="62"/>
  <c r="D57" i="88" s="1"/>
  <c r="I79" i="65"/>
  <c r="H132" i="62"/>
  <c r="E120" i="88" s="1"/>
  <c r="L66" i="66"/>
  <c r="L38" i="73"/>
  <c r="I116" i="63"/>
  <c r="L95" i="59"/>
  <c r="I133" i="67"/>
  <c r="M106" i="46"/>
  <c r="K130" i="61"/>
  <c r="L26" i="58"/>
  <c r="K159" i="60"/>
  <c r="J85" i="66"/>
  <c r="J75" i="66"/>
  <c r="G149" i="62"/>
  <c r="D137" i="88" s="1"/>
  <c r="L39" i="72"/>
  <c r="J76" i="62"/>
  <c r="G64" i="88" s="1"/>
  <c r="M35" i="72"/>
  <c r="L123" i="57"/>
  <c r="L85" i="57"/>
  <c r="G32" i="62"/>
  <c r="D20" i="88" s="1"/>
  <c r="K146" i="66"/>
  <c r="K76" i="59"/>
  <c r="J21" i="59"/>
  <c r="M151" i="58"/>
  <c r="M118" i="73"/>
  <c r="K71" i="73"/>
  <c r="G148" i="65"/>
  <c r="H149" i="65"/>
  <c r="K137" i="72"/>
  <c r="L138" i="67"/>
  <c r="J25" i="61"/>
  <c r="L98" i="46"/>
  <c r="H157" i="60"/>
  <c r="J37" i="63"/>
  <c r="I154" i="63"/>
  <c r="K70" i="46"/>
  <c r="L141" i="72"/>
  <c r="J108" i="60"/>
  <c r="H33" i="62"/>
  <c r="E21" i="88" s="1"/>
  <c r="K20" i="46"/>
  <c r="K134" i="46"/>
  <c r="J84" i="59"/>
  <c r="J130" i="57"/>
  <c r="M29" i="73"/>
  <c r="H14" i="62"/>
  <c r="E2" i="88" s="1"/>
  <c r="I23" i="60"/>
  <c r="M51" i="58"/>
  <c r="K50" i="66"/>
  <c r="L116" i="67"/>
  <c r="I95" i="67"/>
  <c r="J99" i="62"/>
  <c r="G87" i="88" s="1"/>
  <c r="L91" i="57"/>
  <c r="L150" i="58"/>
  <c r="J107" i="58"/>
  <c r="H103" i="62"/>
  <c r="E91" i="88" s="1"/>
  <c r="L139" i="66"/>
  <c r="H33" i="65"/>
  <c r="H119" i="65"/>
  <c r="L37" i="72"/>
  <c r="L44" i="63"/>
  <c r="H95" i="65"/>
  <c r="L63" i="57"/>
  <c r="K26" i="58"/>
  <c r="L34" i="61"/>
  <c r="K99" i="57"/>
  <c r="J80" i="63"/>
  <c r="J162" i="59"/>
  <c r="M108" i="57"/>
  <c r="H37" i="60"/>
  <c r="L163" i="61"/>
  <c r="K57" i="46"/>
  <c r="K35" i="64"/>
  <c r="K92" i="59"/>
  <c r="L33" i="72"/>
  <c r="K155" i="61"/>
  <c r="K108" i="58"/>
  <c r="I21" i="62"/>
  <c r="F9" i="88" s="1"/>
  <c r="K158" i="73"/>
  <c r="H113" i="60"/>
  <c r="I37" i="63"/>
  <c r="H86" i="62"/>
  <c r="E74" i="88" s="1"/>
  <c r="J109" i="66"/>
  <c r="K122" i="61"/>
  <c r="L37" i="64"/>
  <c r="L83" i="67"/>
  <c r="I89" i="67"/>
  <c r="J129" i="67"/>
  <c r="J78" i="62"/>
  <c r="G66" i="88" s="1"/>
  <c r="L130" i="57"/>
  <c r="L110" i="59"/>
  <c r="K22" i="63"/>
  <c r="K70" i="64"/>
  <c r="J144" i="60"/>
  <c r="H144" i="60"/>
  <c r="G144" i="65"/>
  <c r="I75" i="67"/>
  <c r="K30" i="61"/>
  <c r="L141" i="64"/>
  <c r="L32" i="64"/>
  <c r="J69" i="63"/>
  <c r="J76" i="64"/>
  <c r="J110" i="60"/>
  <c r="J141" i="67"/>
  <c r="J38" i="58"/>
  <c r="L72" i="59"/>
  <c r="K112" i="59"/>
  <c r="M43" i="46"/>
  <c r="N127" i="73"/>
  <c r="J115" i="65"/>
  <c r="K129" i="61"/>
  <c r="K167" i="63"/>
  <c r="J134" i="64"/>
  <c r="L28" i="63"/>
  <c r="H33" i="60"/>
  <c r="K153" i="61"/>
  <c r="L128" i="58"/>
  <c r="K148" i="61"/>
  <c r="M134" i="58"/>
  <c r="J143" i="66"/>
  <c r="H146" i="60"/>
  <c r="N40" i="72"/>
  <c r="J62" i="64"/>
  <c r="H88" i="65"/>
  <c r="K38" i="72"/>
  <c r="M98" i="59"/>
  <c r="K165" i="59"/>
  <c r="K81" i="61"/>
  <c r="J87" i="62"/>
  <c r="G75" i="88" s="1"/>
  <c r="J20" i="64"/>
  <c r="L142" i="73"/>
  <c r="L22" i="63"/>
  <c r="L103" i="72"/>
  <c r="K28" i="64"/>
  <c r="M62" i="72"/>
  <c r="M45" i="58"/>
  <c r="H101" i="62"/>
  <c r="E89" i="88" s="1"/>
  <c r="L57" i="63"/>
  <c r="I155" i="67"/>
  <c r="K127" i="46"/>
  <c r="K72" i="59"/>
  <c r="J96" i="61"/>
  <c r="J150" i="62"/>
  <c r="G138" i="88" s="1"/>
  <c r="M28" i="57"/>
  <c r="I64" i="67"/>
  <c r="I41" i="67"/>
  <c r="K63" i="61"/>
  <c r="M88" i="73"/>
  <c r="J156" i="57"/>
  <c r="L132" i="66"/>
  <c r="L96" i="73"/>
  <c r="H29" i="62"/>
  <c r="E17" i="88" s="1"/>
  <c r="J111" i="46"/>
  <c r="L122" i="61"/>
  <c r="I115" i="62"/>
  <c r="F103" i="88" s="1"/>
  <c r="I81" i="61"/>
  <c r="J108" i="61"/>
  <c r="J133" i="58"/>
  <c r="L65" i="59"/>
  <c r="K41" i="46"/>
  <c r="K139" i="63"/>
  <c r="L78" i="57"/>
  <c r="G123" i="65"/>
  <c r="K43" i="60"/>
  <c r="L146" i="61"/>
  <c r="J73" i="65"/>
  <c r="J68" i="62"/>
  <c r="G56" i="88" s="1"/>
  <c r="H123" i="60"/>
  <c r="K20" i="72"/>
  <c r="I53" i="61"/>
  <c r="N102" i="72"/>
  <c r="L122" i="64"/>
  <c r="J25" i="62"/>
  <c r="G13" i="88" s="1"/>
  <c r="L161" i="63"/>
  <c r="K124" i="67"/>
  <c r="L115" i="63"/>
  <c r="N79" i="73"/>
  <c r="K120" i="60"/>
  <c r="L89" i="66"/>
  <c r="L140" i="64"/>
  <c r="M56" i="72"/>
  <c r="J15" i="62"/>
  <c r="G3" i="88" s="1"/>
  <c r="I134" i="65"/>
  <c r="J136" i="64"/>
  <c r="J80" i="46"/>
  <c r="H111" i="65"/>
  <c r="J160" i="46"/>
  <c r="I102" i="61"/>
  <c r="G30" i="62"/>
  <c r="D18" i="88" s="1"/>
  <c r="H124" i="65"/>
  <c r="I100" i="67"/>
  <c r="J127" i="59"/>
  <c r="L103" i="46"/>
  <c r="I86" i="65"/>
  <c r="M148" i="73"/>
  <c r="L153" i="73"/>
  <c r="J73" i="61"/>
  <c r="J102" i="67"/>
  <c r="J163" i="62"/>
  <c r="G151" i="88" s="1"/>
  <c r="K96" i="63"/>
  <c r="L149" i="57"/>
  <c r="K92" i="66"/>
  <c r="L88" i="73"/>
  <c r="K30" i="66"/>
  <c r="L120" i="72"/>
  <c r="J149" i="60"/>
  <c r="J93" i="61"/>
  <c r="I17" i="62"/>
  <c r="F5" i="88" s="1"/>
  <c r="J159" i="62"/>
  <c r="G147" i="88" s="1"/>
  <c r="M88" i="46"/>
  <c r="M22" i="57"/>
  <c r="M133" i="72"/>
  <c r="J79" i="64"/>
  <c r="L35" i="59"/>
  <c r="J112" i="57"/>
  <c r="K160" i="67"/>
  <c r="N105" i="72"/>
  <c r="L95" i="58"/>
  <c r="I141" i="65"/>
  <c r="L147" i="63"/>
  <c r="J57" i="46"/>
  <c r="J21" i="57"/>
  <c r="N118" i="72"/>
  <c r="H35" i="65"/>
  <c r="J88" i="57"/>
  <c r="K69" i="60"/>
  <c r="N74" i="73"/>
  <c r="K110" i="60"/>
  <c r="N106" i="73"/>
  <c r="J118" i="61"/>
  <c r="L99" i="59"/>
  <c r="J61" i="62"/>
  <c r="G49" i="88" s="1"/>
  <c r="J109" i="61"/>
  <c r="J98" i="67"/>
  <c r="J154" i="66"/>
  <c r="H127" i="65"/>
  <c r="L148" i="72"/>
  <c r="L71" i="61"/>
  <c r="M79" i="57"/>
  <c r="J104" i="59"/>
  <c r="K25" i="46"/>
  <c r="K131" i="61"/>
  <c r="K65" i="46"/>
  <c r="L24" i="59"/>
  <c r="J42" i="58"/>
  <c r="K79" i="46"/>
  <c r="L133" i="57"/>
  <c r="M52" i="72"/>
  <c r="K44" i="63"/>
  <c r="L134" i="63"/>
  <c r="J42" i="61"/>
  <c r="J29" i="62"/>
  <c r="G17" i="88" s="1"/>
  <c r="K130" i="73"/>
  <c r="I19" i="67"/>
  <c r="J134" i="60"/>
  <c r="M49" i="58"/>
  <c r="M18" i="73"/>
  <c r="K68" i="59"/>
  <c r="L91" i="72"/>
  <c r="L120" i="59"/>
  <c r="J81" i="46"/>
  <c r="I85" i="61"/>
  <c r="K77" i="58"/>
  <c r="I101" i="62"/>
  <c r="F89" i="88" s="1"/>
  <c r="K144" i="66"/>
  <c r="K111" i="58"/>
  <c r="M105" i="59"/>
  <c r="J156" i="67"/>
  <c r="L100" i="58"/>
  <c r="J155" i="66"/>
  <c r="K107" i="64"/>
  <c r="J116" i="66"/>
  <c r="G161" i="62"/>
  <c r="D149" i="88" s="1"/>
  <c r="M92" i="59"/>
  <c r="I84" i="65"/>
  <c r="K131" i="72"/>
  <c r="J39" i="65"/>
  <c r="G75" i="65"/>
  <c r="J167" i="58"/>
  <c r="L39" i="61"/>
  <c r="I46" i="60"/>
  <c r="K120" i="59"/>
  <c r="K98" i="63"/>
  <c r="H110" i="60"/>
  <c r="I92" i="60"/>
  <c r="K19" i="61"/>
  <c r="I139" i="62"/>
  <c r="F127" i="88" s="1"/>
  <c r="J130" i="58"/>
  <c r="J81" i="57"/>
  <c r="M128" i="58"/>
  <c r="K44" i="66"/>
  <c r="J156" i="59"/>
  <c r="L68" i="46"/>
  <c r="J68" i="65"/>
  <c r="H75" i="60"/>
  <c r="J126" i="59"/>
  <c r="M102" i="58"/>
  <c r="I78" i="65"/>
  <c r="L28" i="58"/>
  <c r="I25" i="65"/>
  <c r="N149" i="73"/>
  <c r="J98" i="62"/>
  <c r="G86" i="88" s="1"/>
  <c r="J127" i="63"/>
  <c r="J149" i="66"/>
  <c r="M19" i="58"/>
  <c r="G20" i="65"/>
  <c r="L120" i="46"/>
  <c r="J89" i="65"/>
  <c r="J44" i="62"/>
  <c r="G32" i="88" s="1"/>
  <c r="I19" i="61"/>
  <c r="J154" i="63"/>
  <c r="N89" i="73"/>
  <c r="K133" i="73"/>
  <c r="L135" i="64"/>
  <c r="M104" i="73"/>
  <c r="I44" i="62"/>
  <c r="F32" i="88" s="1"/>
  <c r="L105" i="46"/>
  <c r="I70" i="62"/>
  <c r="F58" i="88" s="1"/>
  <c r="M42" i="57"/>
  <c r="I151" i="61"/>
  <c r="L38" i="57"/>
  <c r="K118" i="66"/>
  <c r="K86" i="46"/>
  <c r="N69" i="73"/>
  <c r="J136" i="61"/>
  <c r="L66" i="46"/>
  <c r="K139" i="72"/>
  <c r="J66" i="46"/>
  <c r="H63" i="62"/>
  <c r="E51" i="88" s="1"/>
  <c r="J65" i="65"/>
  <c r="M104" i="58"/>
  <c r="L21" i="64"/>
  <c r="I54" i="63"/>
  <c r="I96" i="63"/>
  <c r="L135" i="73"/>
  <c r="I160" i="62"/>
  <c r="F148" i="88" s="1"/>
  <c r="J138" i="61"/>
  <c r="K102" i="63"/>
  <c r="N20" i="73"/>
  <c r="H103" i="60"/>
  <c r="K124" i="64"/>
  <c r="J157" i="59"/>
  <c r="J105" i="67"/>
  <c r="J117" i="60"/>
  <c r="K140" i="57"/>
  <c r="M96" i="73"/>
  <c r="L125" i="61"/>
  <c r="L127" i="57"/>
  <c r="K34" i="61"/>
  <c r="M147" i="72"/>
  <c r="L126" i="61"/>
  <c r="J49" i="57"/>
  <c r="G53" i="65"/>
  <c r="L147" i="66"/>
  <c r="J59" i="61"/>
  <c r="K153" i="72"/>
  <c r="K104" i="61"/>
  <c r="H48" i="65"/>
  <c r="K126" i="58"/>
  <c r="J67" i="66"/>
  <c r="N65" i="73"/>
  <c r="L118" i="57"/>
  <c r="L57" i="64"/>
  <c r="M154" i="57"/>
  <c r="N103" i="72"/>
  <c r="H90" i="65"/>
  <c r="M147" i="58"/>
  <c r="G143" i="65"/>
  <c r="J154" i="58"/>
  <c r="J101" i="63"/>
  <c r="L36" i="67"/>
  <c r="J133" i="66"/>
  <c r="K157" i="58"/>
  <c r="L92" i="61"/>
  <c r="K140" i="64"/>
  <c r="L87" i="58"/>
  <c r="K31" i="59"/>
  <c r="J87" i="57"/>
  <c r="G115" i="65"/>
  <c r="J68" i="60"/>
  <c r="K160" i="72"/>
  <c r="K65" i="73"/>
  <c r="J148" i="60"/>
  <c r="J42" i="63"/>
  <c r="I88" i="60"/>
  <c r="G136" i="62"/>
  <c r="D124" i="88" s="1"/>
  <c r="K96" i="64"/>
  <c r="L78" i="72"/>
  <c r="J93" i="62"/>
  <c r="G81" i="88" s="1"/>
  <c r="J121" i="64"/>
  <c r="H147" i="60"/>
  <c r="K57" i="61"/>
  <c r="J114" i="60"/>
  <c r="N21" i="72"/>
  <c r="K118" i="64"/>
  <c r="J80" i="57"/>
  <c r="J158" i="61"/>
  <c r="N165" i="72"/>
  <c r="J130" i="67"/>
  <c r="N41" i="72"/>
  <c r="J130" i="62"/>
  <c r="G118" i="88" s="1"/>
  <c r="L158" i="64"/>
  <c r="J123" i="60"/>
  <c r="J113" i="64"/>
  <c r="M120" i="58"/>
  <c r="J157" i="65"/>
  <c r="J118" i="57"/>
  <c r="J80" i="67"/>
  <c r="I24" i="60"/>
  <c r="I134" i="60"/>
  <c r="J27" i="46"/>
  <c r="I127" i="63"/>
  <c r="M125" i="72"/>
  <c r="J120" i="67"/>
  <c r="J160" i="61"/>
  <c r="I144" i="67"/>
  <c r="K95" i="59"/>
  <c r="J113" i="67"/>
  <c r="M147" i="57"/>
  <c r="L144" i="57"/>
  <c r="H48" i="60"/>
  <c r="J135" i="67"/>
  <c r="J75" i="62"/>
  <c r="G63" i="88" s="1"/>
  <c r="K102" i="67"/>
  <c r="L51" i="73"/>
  <c r="M143" i="46"/>
  <c r="J54" i="59"/>
  <c r="G63" i="62"/>
  <c r="D51" i="88" s="1"/>
  <c r="L138" i="72"/>
  <c r="G98" i="65"/>
  <c r="K27" i="59"/>
  <c r="H57" i="60"/>
  <c r="M89" i="72"/>
  <c r="L108" i="58"/>
  <c r="K54" i="60"/>
  <c r="M60" i="58"/>
  <c r="J25" i="64"/>
  <c r="K49" i="46"/>
  <c r="J105" i="62"/>
  <c r="G93" i="88" s="1"/>
  <c r="J65" i="61"/>
  <c r="N86" i="72"/>
  <c r="M94" i="58"/>
  <c r="M48" i="73"/>
  <c r="J56" i="58"/>
  <c r="L125" i="59"/>
  <c r="N115" i="72"/>
  <c r="H23" i="60"/>
  <c r="K86" i="72"/>
  <c r="K18" i="46"/>
  <c r="M142" i="72"/>
  <c r="J129" i="57"/>
  <c r="J26" i="46"/>
  <c r="G67" i="65"/>
  <c r="I167" i="63"/>
  <c r="L125" i="67"/>
  <c r="M47" i="59"/>
  <c r="I157" i="61"/>
  <c r="M94" i="57"/>
  <c r="M20" i="57"/>
  <c r="M66" i="59"/>
  <c r="L113" i="64"/>
  <c r="H99" i="65"/>
  <c r="K95" i="60"/>
  <c r="K48" i="46"/>
  <c r="I66" i="63"/>
  <c r="L20" i="64"/>
  <c r="L41" i="67"/>
  <c r="H136" i="60"/>
  <c r="L132" i="46"/>
  <c r="M161" i="59"/>
  <c r="K76" i="63"/>
  <c r="L71" i="72"/>
  <c r="L166" i="63"/>
  <c r="J73" i="57"/>
  <c r="M34" i="58"/>
  <c r="J42" i="59"/>
  <c r="K38" i="58"/>
  <c r="L23" i="58"/>
  <c r="K73" i="73"/>
  <c r="K77" i="60"/>
  <c r="K20" i="67"/>
  <c r="K104" i="46"/>
  <c r="M33" i="58"/>
  <c r="K155" i="72"/>
  <c r="L162" i="57"/>
  <c r="L40" i="57"/>
  <c r="K82" i="58"/>
  <c r="J90" i="57"/>
  <c r="L23" i="72"/>
  <c r="J132" i="63"/>
  <c r="L114" i="61"/>
  <c r="K61" i="64"/>
  <c r="L34" i="64"/>
  <c r="K117" i="57"/>
  <c r="M51" i="73"/>
  <c r="K136" i="59"/>
  <c r="L166" i="58"/>
  <c r="J81" i="67"/>
  <c r="M25" i="46"/>
  <c r="J160" i="59"/>
  <c r="L82" i="58"/>
  <c r="J138" i="67"/>
  <c r="H131" i="62"/>
  <c r="E119" i="88" s="1"/>
  <c r="L155" i="58"/>
  <c r="N145" i="72"/>
  <c r="I151" i="67"/>
  <c r="M160" i="73"/>
  <c r="I103" i="60"/>
  <c r="I95" i="65"/>
  <c r="M137" i="46"/>
  <c r="J35" i="63"/>
  <c r="L90" i="58"/>
  <c r="G26" i="62"/>
  <c r="D14" i="88" s="1"/>
  <c r="K63" i="66"/>
  <c r="H165" i="60"/>
  <c r="G151" i="62"/>
  <c r="D139" i="88" s="1"/>
  <c r="H46" i="62"/>
  <c r="E34" i="88" s="1"/>
  <c r="J69" i="62"/>
  <c r="G57" i="88" s="1"/>
  <c r="L144" i="58"/>
  <c r="M137" i="72"/>
  <c r="K51" i="59"/>
  <c r="M23" i="46"/>
  <c r="J130" i="46"/>
  <c r="J145" i="58"/>
  <c r="N32" i="73"/>
  <c r="L119" i="57"/>
  <c r="L68" i="61"/>
  <c r="G76" i="65"/>
  <c r="J158" i="46"/>
  <c r="J102" i="66"/>
  <c r="K146" i="59"/>
  <c r="L75" i="63"/>
  <c r="M153" i="73"/>
  <c r="K99" i="63"/>
  <c r="L49" i="57"/>
  <c r="J79" i="67"/>
  <c r="K21" i="58"/>
  <c r="H137" i="62"/>
  <c r="E125" i="88" s="1"/>
  <c r="J129" i="62"/>
  <c r="G117" i="88" s="1"/>
  <c r="G122" i="62"/>
  <c r="D110" i="88" s="1"/>
  <c r="I163" i="67"/>
  <c r="L71" i="57"/>
  <c r="G103" i="65"/>
  <c r="H95" i="62"/>
  <c r="E83" i="88" s="1"/>
  <c r="H50" i="62"/>
  <c r="E38" i="88" s="1"/>
  <c r="I75" i="61"/>
  <c r="L132" i="63"/>
  <c r="N77" i="72"/>
  <c r="K151" i="72"/>
  <c r="J77" i="64"/>
  <c r="L93" i="67"/>
  <c r="K97" i="66"/>
  <c r="L114" i="63"/>
  <c r="M62" i="46"/>
  <c r="I154" i="61"/>
  <c r="L88" i="59"/>
  <c r="I121" i="65"/>
  <c r="L119" i="72"/>
  <c r="J51" i="67"/>
  <c r="J81" i="60"/>
  <c r="K133" i="64"/>
  <c r="J165" i="57"/>
  <c r="M60" i="59"/>
  <c r="L89" i="46"/>
  <c r="J153" i="62"/>
  <c r="G141" i="88" s="1"/>
  <c r="H106" i="60"/>
  <c r="J123" i="61"/>
  <c r="I39" i="63"/>
  <c r="I48" i="60"/>
  <c r="J105" i="66"/>
  <c r="M67" i="58"/>
  <c r="L81" i="72"/>
  <c r="J84" i="63"/>
  <c r="J72" i="59"/>
  <c r="J129" i="46"/>
  <c r="I110" i="65"/>
  <c r="L59" i="72"/>
  <c r="J79" i="58"/>
  <c r="J82" i="65"/>
  <c r="M38" i="73"/>
  <c r="M75" i="46"/>
  <c r="I50" i="61"/>
  <c r="K81" i="59"/>
  <c r="K132" i="57"/>
  <c r="J122" i="62"/>
  <c r="G110" i="88" s="1"/>
  <c r="J56" i="67"/>
  <c r="L111" i="57"/>
  <c r="L94" i="58"/>
  <c r="J147" i="63"/>
  <c r="M33" i="72"/>
  <c r="K103" i="60"/>
  <c r="J33" i="60"/>
  <c r="J100" i="67"/>
  <c r="K71" i="60"/>
  <c r="J50" i="59"/>
  <c r="H111" i="60"/>
  <c r="J48" i="65"/>
  <c r="L88" i="46"/>
  <c r="J31" i="59"/>
  <c r="N157" i="72"/>
  <c r="L148" i="57"/>
  <c r="J55" i="66"/>
  <c r="N31" i="73"/>
  <c r="J104" i="57"/>
  <c r="I160" i="60"/>
  <c r="K60" i="67"/>
  <c r="K85" i="67"/>
  <c r="N25" i="73"/>
  <c r="J118" i="65"/>
  <c r="K102" i="57"/>
  <c r="J50" i="62"/>
  <c r="G38" i="88" s="1"/>
  <c r="L151" i="59"/>
  <c r="K109" i="58"/>
  <c r="K58" i="46"/>
  <c r="H98" i="60"/>
  <c r="M29" i="72"/>
  <c r="I149" i="67"/>
  <c r="I167" i="65"/>
  <c r="L165" i="67"/>
  <c r="K150" i="46"/>
  <c r="J74" i="59"/>
  <c r="K60" i="73"/>
  <c r="J142" i="66"/>
  <c r="N135" i="73"/>
  <c r="K128" i="64"/>
  <c r="L129" i="73"/>
  <c r="J131" i="65"/>
  <c r="K161" i="63"/>
  <c r="K158" i="72"/>
  <c r="K151" i="46"/>
  <c r="M163" i="73"/>
  <c r="J122" i="64"/>
  <c r="J137" i="61"/>
  <c r="M108" i="58"/>
  <c r="K125" i="63"/>
  <c r="L96" i="59"/>
  <c r="K72" i="61"/>
  <c r="J39" i="67"/>
  <c r="H138" i="62"/>
  <c r="E126" i="88" s="1"/>
  <c r="M142" i="73"/>
  <c r="K30" i="73"/>
  <c r="K64" i="64"/>
  <c r="H76" i="62"/>
  <c r="E64" i="88" s="1"/>
  <c r="I120" i="60"/>
  <c r="J95" i="63"/>
  <c r="L30" i="59"/>
  <c r="M141" i="72"/>
  <c r="K50" i="58"/>
  <c r="M121" i="72"/>
  <c r="J34" i="57"/>
  <c r="J27" i="63"/>
  <c r="K146" i="46"/>
  <c r="I71" i="67"/>
  <c r="L110" i="57"/>
  <c r="K85" i="46"/>
  <c r="L50" i="64"/>
  <c r="I133" i="61"/>
  <c r="G165" i="65"/>
  <c r="I152" i="62"/>
  <c r="F140" i="88" s="1"/>
  <c r="I74" i="62"/>
  <c r="F62" i="88" s="1"/>
  <c r="G89" i="62"/>
  <c r="D77" i="88" s="1"/>
  <c r="K95" i="58"/>
  <c r="M166" i="72"/>
  <c r="L120" i="61"/>
  <c r="G95" i="62"/>
  <c r="D83" i="88" s="1"/>
  <c r="K159" i="67"/>
  <c r="K66" i="64"/>
  <c r="K128" i="46"/>
  <c r="M22" i="58"/>
  <c r="I57" i="65"/>
  <c r="K70" i="60"/>
  <c r="K40" i="59"/>
  <c r="M155" i="73"/>
  <c r="N28" i="72"/>
  <c r="L75" i="61"/>
  <c r="J40" i="66"/>
  <c r="L93" i="46"/>
  <c r="J67" i="58"/>
  <c r="J143" i="60"/>
  <c r="K43" i="58"/>
  <c r="K143" i="66"/>
  <c r="I53" i="63"/>
  <c r="L64" i="66"/>
  <c r="L68" i="63"/>
  <c r="K166" i="64"/>
  <c r="J55" i="63"/>
  <c r="K136" i="60"/>
  <c r="K81" i="57"/>
  <c r="J33" i="67"/>
  <c r="J65" i="62"/>
  <c r="G53" i="88" s="1"/>
  <c r="K47" i="61"/>
  <c r="L113" i="61"/>
  <c r="K123" i="61"/>
  <c r="N150" i="73"/>
  <c r="K104" i="72"/>
  <c r="H49" i="60"/>
  <c r="G52" i="65"/>
  <c r="J39" i="57"/>
  <c r="M72" i="57"/>
  <c r="K119" i="73"/>
  <c r="J162" i="57"/>
  <c r="I21" i="61"/>
  <c r="J47" i="61"/>
  <c r="L29" i="73"/>
  <c r="I66" i="65"/>
  <c r="L29" i="59"/>
  <c r="G73" i="65"/>
  <c r="L130" i="61"/>
  <c r="M140" i="72"/>
  <c r="J163" i="61"/>
  <c r="M126" i="58"/>
  <c r="L121" i="64"/>
  <c r="L156" i="64"/>
  <c r="N83" i="73"/>
  <c r="J22" i="59"/>
  <c r="M114" i="57"/>
  <c r="J34" i="61"/>
  <c r="I93" i="63"/>
  <c r="J20" i="58"/>
  <c r="L70" i="72"/>
  <c r="N63" i="72"/>
  <c r="K153" i="63"/>
  <c r="J125" i="62"/>
  <c r="G113" i="88" s="1"/>
  <c r="J125" i="63"/>
  <c r="J138" i="64"/>
  <c r="L96" i="57"/>
  <c r="K94" i="58"/>
  <c r="H35" i="62"/>
  <c r="E23" i="88" s="1"/>
  <c r="L163" i="58"/>
  <c r="J53" i="63"/>
  <c r="G162" i="62"/>
  <c r="D150" i="88" s="1"/>
  <c r="J28" i="67"/>
  <c r="K65" i="58"/>
  <c r="K74" i="57"/>
  <c r="K84" i="59"/>
  <c r="M50" i="57"/>
  <c r="I165" i="61"/>
  <c r="I142" i="67"/>
  <c r="J100" i="62"/>
  <c r="G88" i="88" s="1"/>
  <c r="G73" i="62"/>
  <c r="D61" i="88" s="1"/>
  <c r="K40" i="73"/>
  <c r="K74" i="72"/>
  <c r="K125" i="67"/>
  <c r="K44" i="60"/>
  <c r="I27" i="61"/>
  <c r="K156" i="61"/>
  <c r="M136" i="46"/>
  <c r="K101" i="72"/>
  <c r="M66" i="58"/>
  <c r="K108" i="57"/>
  <c r="I21" i="65"/>
  <c r="K110" i="46"/>
  <c r="K135" i="67"/>
  <c r="J41" i="64"/>
  <c r="J64" i="65"/>
  <c r="K163" i="66"/>
  <c r="K35" i="46"/>
  <c r="N77" i="73"/>
  <c r="J140" i="61"/>
  <c r="K61" i="72"/>
  <c r="I70" i="60"/>
  <c r="G21" i="62"/>
  <c r="D9" i="88" s="1"/>
  <c r="K152" i="66"/>
  <c r="L164" i="59"/>
  <c r="N122" i="73"/>
  <c r="K140" i="72"/>
  <c r="J156" i="46"/>
  <c r="J147" i="66"/>
  <c r="K149" i="61"/>
  <c r="J44" i="64"/>
  <c r="J19" i="64"/>
  <c r="I77" i="65"/>
  <c r="N109" i="73"/>
  <c r="L167" i="66"/>
  <c r="J45" i="67"/>
  <c r="H88" i="60"/>
  <c r="L82" i="66"/>
  <c r="M82" i="72"/>
  <c r="L128" i="59"/>
  <c r="N47" i="72"/>
  <c r="K51" i="60"/>
  <c r="J134" i="66"/>
  <c r="L43" i="61"/>
  <c r="K101" i="66"/>
  <c r="K135" i="61"/>
  <c r="L116" i="46"/>
  <c r="J132" i="67"/>
  <c r="J20" i="63"/>
  <c r="L45" i="73"/>
  <c r="J146" i="65"/>
  <c r="M135" i="46"/>
  <c r="J55" i="61"/>
  <c r="K160" i="66"/>
  <c r="L133" i="59"/>
  <c r="I67" i="60"/>
  <c r="L114" i="72"/>
  <c r="N134" i="72"/>
  <c r="M145" i="72"/>
  <c r="J162" i="63"/>
  <c r="I147" i="65"/>
  <c r="L122" i="46"/>
  <c r="M88" i="72"/>
  <c r="M39" i="57"/>
  <c r="I153" i="63"/>
  <c r="J76" i="59"/>
  <c r="I116" i="67"/>
  <c r="J112" i="62"/>
  <c r="G100" i="88" s="1"/>
  <c r="K40" i="60"/>
  <c r="G158" i="65"/>
  <c r="M21" i="57"/>
  <c r="J58" i="65"/>
  <c r="I93" i="62"/>
  <c r="F81" i="88" s="1"/>
  <c r="K159" i="57"/>
  <c r="J103" i="67"/>
  <c r="L152" i="46"/>
  <c r="L163" i="46"/>
  <c r="N50" i="73"/>
  <c r="L40" i="72"/>
  <c r="M24" i="73"/>
  <c r="M116" i="59"/>
  <c r="M101" i="72"/>
  <c r="J87" i="63"/>
  <c r="J110" i="58"/>
  <c r="H99" i="62"/>
  <c r="E87" i="88" s="1"/>
  <c r="M70" i="57"/>
  <c r="I114" i="60"/>
  <c r="J138" i="60"/>
  <c r="K116" i="58"/>
  <c r="K100" i="67"/>
  <c r="J94" i="57"/>
  <c r="J108" i="59"/>
  <c r="L45" i="63"/>
  <c r="K94" i="66"/>
  <c r="L157" i="61"/>
  <c r="L115" i="58"/>
  <c r="L61" i="58"/>
  <c r="M141" i="46"/>
  <c r="K80" i="46"/>
  <c r="K31" i="58"/>
  <c r="M159" i="72"/>
  <c r="H69" i="62"/>
  <c r="E57" i="88" s="1"/>
  <c r="L27" i="64"/>
  <c r="M118" i="58"/>
  <c r="L113" i="57"/>
  <c r="L114" i="73"/>
  <c r="M82" i="59"/>
  <c r="I71" i="63"/>
  <c r="H61" i="65"/>
  <c r="H21" i="62"/>
  <c r="E9" i="88" s="1"/>
  <c r="M164" i="73"/>
  <c r="J149" i="62"/>
  <c r="G137" i="88" s="1"/>
  <c r="K123" i="66"/>
  <c r="M55" i="57"/>
  <c r="J78" i="58"/>
  <c r="J115" i="59"/>
  <c r="K98" i="64"/>
  <c r="K119" i="46"/>
  <c r="M148" i="72"/>
  <c r="H27" i="65"/>
  <c r="M20" i="59"/>
  <c r="H159" i="60"/>
  <c r="L116" i="66"/>
  <c r="M40" i="57"/>
  <c r="L76" i="63"/>
  <c r="M97" i="46"/>
  <c r="K93" i="46"/>
  <c r="K43" i="72"/>
  <c r="M38" i="59"/>
  <c r="K48" i="67"/>
  <c r="K20" i="59"/>
  <c r="J160" i="63"/>
  <c r="H162" i="62"/>
  <c r="E150" i="88" s="1"/>
  <c r="K76" i="72"/>
  <c r="K18" i="61"/>
  <c r="M67" i="46"/>
  <c r="M46" i="57"/>
  <c r="K116" i="63"/>
  <c r="K46" i="61"/>
  <c r="J31" i="66"/>
  <c r="J43" i="61"/>
  <c r="I69" i="63"/>
  <c r="L107" i="58"/>
  <c r="N34" i="73"/>
  <c r="K144" i="60"/>
  <c r="J132" i="46"/>
  <c r="K34" i="72"/>
  <c r="M83" i="73"/>
  <c r="H93" i="62"/>
  <c r="E81" i="88" s="1"/>
  <c r="L155" i="66"/>
  <c r="K93" i="61"/>
  <c r="I156" i="63"/>
  <c r="J79" i="63"/>
  <c r="K97" i="61"/>
  <c r="J38" i="61"/>
  <c r="K56" i="57"/>
  <c r="L130" i="64"/>
  <c r="L163" i="73"/>
  <c r="G133" i="65"/>
  <c r="K63" i="59"/>
  <c r="K116" i="57"/>
  <c r="H72" i="62"/>
  <c r="E60" i="88" s="1"/>
  <c r="M80" i="57"/>
  <c r="J32" i="57"/>
  <c r="J40" i="61"/>
  <c r="H161" i="60"/>
  <c r="I90" i="61"/>
  <c r="I80" i="67"/>
  <c r="L26" i="61"/>
  <c r="L80" i="63"/>
  <c r="M133" i="57"/>
  <c r="M110" i="46"/>
  <c r="J154" i="61"/>
  <c r="J65" i="67"/>
  <c r="K66" i="60"/>
  <c r="K160" i="73"/>
  <c r="L79" i="64"/>
  <c r="K158" i="59"/>
  <c r="J58" i="64"/>
  <c r="M76" i="59"/>
  <c r="J129" i="61"/>
  <c r="J32" i="67"/>
  <c r="K155" i="73"/>
  <c r="K126" i="63"/>
  <c r="H32" i="65"/>
  <c r="J144" i="58"/>
  <c r="L21" i="58"/>
  <c r="L70" i="57"/>
  <c r="J28" i="62"/>
  <c r="G16" i="88" s="1"/>
  <c r="K42" i="60"/>
  <c r="J101" i="67"/>
  <c r="J160" i="67"/>
  <c r="J25" i="46"/>
  <c r="J125" i="57"/>
  <c r="J56" i="61"/>
  <c r="J54" i="65"/>
  <c r="K47" i="63"/>
  <c r="K45" i="60"/>
  <c r="H71" i="62"/>
  <c r="E59" i="88" s="1"/>
  <c r="M27" i="58"/>
  <c r="M109" i="57"/>
  <c r="M129" i="59"/>
  <c r="J89" i="62"/>
  <c r="G77" i="88" s="1"/>
  <c r="H129" i="65"/>
  <c r="I79" i="62"/>
  <c r="F67" i="88" s="1"/>
  <c r="J59" i="57"/>
  <c r="G86" i="62"/>
  <c r="D74" i="88" s="1"/>
  <c r="J57" i="61"/>
  <c r="J119" i="64"/>
  <c r="K131" i="73"/>
  <c r="H148" i="62"/>
  <c r="E136" i="88" s="1"/>
  <c r="K107" i="57"/>
  <c r="G121" i="62"/>
  <c r="D109" i="88" s="1"/>
  <c r="K33" i="61"/>
  <c r="J67" i="62"/>
  <c r="G55" i="88" s="1"/>
  <c r="K30" i="59"/>
  <c r="J70" i="65"/>
  <c r="M145" i="59"/>
  <c r="N125" i="72"/>
  <c r="K137" i="58"/>
  <c r="K125" i="72"/>
  <c r="J73" i="66"/>
  <c r="K23" i="59"/>
  <c r="K37" i="64"/>
  <c r="J106" i="60"/>
  <c r="L22" i="61"/>
  <c r="J164" i="46"/>
  <c r="J165" i="59"/>
  <c r="J141" i="60"/>
  <c r="J152" i="59"/>
  <c r="J95" i="57"/>
  <c r="K88" i="58"/>
  <c r="J74" i="61"/>
  <c r="L92" i="57"/>
  <c r="M117" i="58"/>
  <c r="M155" i="46"/>
  <c r="J164" i="57"/>
  <c r="G43" i="65"/>
  <c r="J152" i="65"/>
  <c r="H128" i="62"/>
  <c r="E116" i="88" s="1"/>
  <c r="L134" i="61"/>
  <c r="K82" i="73"/>
  <c r="L94" i="61"/>
  <c r="K65" i="67"/>
  <c r="H118" i="65"/>
  <c r="M138" i="46"/>
  <c r="I60" i="67"/>
  <c r="M75" i="73"/>
  <c r="I61" i="67"/>
  <c r="K51" i="64"/>
  <c r="H32" i="62"/>
  <c r="E20" i="88" s="1"/>
  <c r="K148" i="60"/>
  <c r="K84" i="66"/>
  <c r="G51" i="62"/>
  <c r="D39" i="88" s="1"/>
  <c r="J66" i="63"/>
  <c r="J24" i="66"/>
  <c r="K34" i="66"/>
  <c r="K30" i="57"/>
  <c r="M111" i="57"/>
  <c r="L69" i="46"/>
  <c r="K71" i="66"/>
  <c r="L48" i="61"/>
  <c r="M124" i="57"/>
  <c r="J29" i="64"/>
  <c r="L91" i="58"/>
  <c r="L102" i="67"/>
  <c r="L22" i="67"/>
  <c r="H96" i="65"/>
  <c r="L159" i="58"/>
  <c r="K76" i="66"/>
  <c r="J149" i="64"/>
  <c r="K161" i="59"/>
  <c r="J77" i="61"/>
  <c r="M129" i="58"/>
  <c r="M38" i="57"/>
  <c r="I167" i="60"/>
  <c r="K101" i="59"/>
  <c r="K112" i="63"/>
  <c r="L82" i="67"/>
  <c r="J22" i="65"/>
  <c r="L126" i="72"/>
  <c r="J86" i="64"/>
  <c r="K49" i="72"/>
  <c r="L28" i="57"/>
  <c r="L40" i="59"/>
  <c r="E118" i="65" l="1"/>
  <c r="C118" i="65"/>
  <c r="C118" i="60" s="1"/>
  <c r="C61" i="65"/>
  <c r="C61" i="60" s="1"/>
  <c r="E61" i="65"/>
  <c r="E35" i="65"/>
  <c r="C35" i="65"/>
  <c r="C35" i="60" s="1"/>
  <c r="E88" i="65"/>
  <c r="C88" i="65"/>
  <c r="C88" i="60" s="1"/>
  <c r="E106" i="65"/>
  <c r="C106" i="65"/>
  <c r="C106" i="60" s="1"/>
  <c r="C25" i="65"/>
  <c r="C25" i="60" s="1"/>
  <c r="E25" i="65"/>
  <c r="C46" i="65"/>
  <c r="C46" i="60" s="1"/>
  <c r="E46" i="65"/>
  <c r="E122" i="65"/>
  <c r="C122" i="65"/>
  <c r="C122" i="60" s="1"/>
  <c r="C22" i="65"/>
  <c r="C22" i="60" s="1"/>
  <c r="E22" i="65"/>
  <c r="C96" i="65"/>
  <c r="C96" i="60" s="1"/>
  <c r="E96" i="65"/>
  <c r="E129" i="65"/>
  <c r="C129" i="65"/>
  <c r="C129" i="60" s="1"/>
  <c r="E27" i="65"/>
  <c r="C27" i="65"/>
  <c r="C27" i="60" s="1"/>
  <c r="C119" i="65"/>
  <c r="C119" i="60" s="1"/>
  <c r="E119" i="65"/>
  <c r="C140" i="65"/>
  <c r="C140" i="60" s="1"/>
  <c r="E140" i="65"/>
  <c r="C81" i="65"/>
  <c r="C81" i="60" s="1"/>
  <c r="E81" i="65"/>
  <c r="C120" i="65"/>
  <c r="C120" i="60" s="1"/>
  <c r="E120" i="65"/>
  <c r="E37" i="65"/>
  <c r="C37" i="65"/>
  <c r="C37" i="60" s="1"/>
  <c r="C83" i="65"/>
  <c r="C83" i="60" s="1"/>
  <c r="E83" i="65"/>
  <c r="C135" i="65"/>
  <c r="C135" i="60" s="1"/>
  <c r="E135" i="65"/>
  <c r="C131" i="65"/>
  <c r="C131" i="60" s="1"/>
  <c r="E131" i="65"/>
  <c r="I148" i="67"/>
  <c r="L154" i="46"/>
  <c r="I81" i="63"/>
  <c r="I58" i="63"/>
  <c r="I143" i="62"/>
  <c r="F131" i="88" s="1"/>
  <c r="M26" i="57"/>
  <c r="M86" i="57"/>
  <c r="M145" i="58"/>
  <c r="J91" i="65"/>
  <c r="G47" i="62"/>
  <c r="D35" i="88" s="1"/>
  <c r="I115" i="65"/>
  <c r="M76" i="73"/>
  <c r="J100" i="58"/>
  <c r="J21" i="61"/>
  <c r="L19" i="73"/>
  <c r="J27" i="59"/>
  <c r="L108" i="57"/>
  <c r="K107" i="73"/>
  <c r="K140" i="66"/>
  <c r="J67" i="59"/>
  <c r="L18" i="61"/>
  <c r="L29" i="57"/>
  <c r="L148" i="46"/>
  <c r="J66" i="67"/>
  <c r="K65" i="63"/>
  <c r="M88" i="59"/>
  <c r="I34" i="63"/>
  <c r="K71" i="59"/>
  <c r="G88" i="62"/>
  <c r="D76" i="88" s="1"/>
  <c r="J22" i="46"/>
  <c r="K106" i="57"/>
  <c r="J70" i="64"/>
  <c r="L46" i="58"/>
  <c r="I144" i="65"/>
  <c r="I61" i="61"/>
  <c r="J136" i="63"/>
  <c r="K59" i="60"/>
  <c r="J61" i="63"/>
  <c r="M51" i="59"/>
  <c r="K57" i="63"/>
  <c r="J168" i="64"/>
  <c r="K34" i="46"/>
  <c r="L59" i="57"/>
  <c r="L162" i="58"/>
  <c r="J40" i="62"/>
  <c r="G28" i="88" s="1"/>
  <c r="L80" i="73"/>
  <c r="N70" i="73"/>
  <c r="M53" i="58"/>
  <c r="H107" i="60"/>
  <c r="L109" i="46"/>
  <c r="H20" i="60"/>
  <c r="L121" i="66"/>
  <c r="G91" i="65"/>
  <c r="J44" i="65"/>
  <c r="K114" i="57"/>
  <c r="J146" i="61"/>
  <c r="I49" i="65"/>
  <c r="M106" i="57"/>
  <c r="L35" i="61"/>
  <c r="G107" i="62"/>
  <c r="D95" i="88" s="1"/>
  <c r="M101" i="73"/>
  <c r="K72" i="60"/>
  <c r="K51" i="67"/>
  <c r="J40" i="63"/>
  <c r="J73" i="62"/>
  <c r="G61" i="88" s="1"/>
  <c r="I48" i="67"/>
  <c r="J99" i="65"/>
  <c r="L141" i="46"/>
  <c r="N30" i="72"/>
  <c r="L67" i="59"/>
  <c r="K150" i="64"/>
  <c r="K132" i="60"/>
  <c r="L131" i="66"/>
  <c r="L153" i="46"/>
  <c r="L147" i="58"/>
  <c r="K31" i="57"/>
  <c r="I138" i="65"/>
  <c r="L121" i="57"/>
  <c r="H17" i="62"/>
  <c r="E5" i="88" s="1"/>
  <c r="G70" i="62"/>
  <c r="D58" i="88" s="1"/>
  <c r="N133" i="73"/>
  <c r="K24" i="58"/>
  <c r="L58" i="57"/>
  <c r="M93" i="73"/>
  <c r="L109" i="63"/>
  <c r="L108" i="64"/>
  <c r="L72" i="73"/>
  <c r="K104" i="60"/>
  <c r="K126" i="72"/>
  <c r="G104" i="62"/>
  <c r="D92" i="88" s="1"/>
  <c r="L85" i="66"/>
  <c r="M33" i="57"/>
  <c r="M61" i="73"/>
  <c r="K40" i="61"/>
  <c r="J116" i="59"/>
  <c r="M142" i="59"/>
  <c r="L77" i="46"/>
  <c r="K164" i="73"/>
  <c r="K60" i="63"/>
  <c r="M55" i="59"/>
  <c r="I40" i="61"/>
  <c r="L138" i="64"/>
  <c r="J34" i="63"/>
  <c r="J28" i="46"/>
  <c r="K110" i="63"/>
  <c r="M163" i="59"/>
  <c r="G101" i="62"/>
  <c r="D89" i="88" s="1"/>
  <c r="J117" i="65"/>
  <c r="K159" i="61"/>
  <c r="L83" i="63"/>
  <c r="L32" i="46"/>
  <c r="J164" i="59"/>
  <c r="J147" i="59"/>
  <c r="M156" i="73"/>
  <c r="J88" i="46"/>
  <c r="K90" i="61"/>
  <c r="I90" i="62"/>
  <c r="F78" i="88" s="1"/>
  <c r="L25" i="57"/>
  <c r="K167" i="72"/>
  <c r="J137" i="65"/>
  <c r="K56" i="60"/>
  <c r="L97" i="63"/>
  <c r="L39" i="58"/>
  <c r="J59" i="63"/>
  <c r="L85" i="61"/>
  <c r="K123" i="60"/>
  <c r="N54" i="73"/>
  <c r="I84" i="63"/>
  <c r="I131" i="60"/>
  <c r="K90" i="60"/>
  <c r="M37" i="72"/>
  <c r="J118" i="58"/>
  <c r="K111" i="67"/>
  <c r="J29" i="67"/>
  <c r="K46" i="64"/>
  <c r="J109" i="62"/>
  <c r="G97" i="88" s="1"/>
  <c r="G90" i="62"/>
  <c r="D78" i="88" s="1"/>
  <c r="G41" i="65"/>
  <c r="M59" i="46"/>
  <c r="M105" i="72"/>
  <c r="G153" i="65"/>
  <c r="K138" i="63"/>
  <c r="J57" i="66"/>
  <c r="H56" i="62"/>
  <c r="E44" i="88" s="1"/>
  <c r="L46" i="72"/>
  <c r="G21" i="65"/>
  <c r="J116" i="58"/>
  <c r="K71" i="58"/>
  <c r="J140" i="59"/>
  <c r="J131" i="63"/>
  <c r="K35" i="66"/>
  <c r="K160" i="57"/>
  <c r="I82" i="67"/>
  <c r="M64" i="46"/>
  <c r="J107" i="57"/>
  <c r="H100" i="62"/>
  <c r="E88" i="88" s="1"/>
  <c r="J85" i="61"/>
  <c r="K154" i="57"/>
  <c r="J52" i="61"/>
  <c r="L109" i="64"/>
  <c r="K75" i="57"/>
  <c r="J137" i="59"/>
  <c r="K154" i="63"/>
  <c r="N78" i="72"/>
  <c r="K30" i="46"/>
  <c r="J83" i="62"/>
  <c r="G71" i="88" s="1"/>
  <c r="J116" i="60"/>
  <c r="L125" i="73"/>
  <c r="K75" i="46"/>
  <c r="J97" i="64"/>
  <c r="M41" i="73"/>
  <c r="H84" i="62"/>
  <c r="E72" i="88" s="1"/>
  <c r="K154" i="66"/>
  <c r="I57" i="62"/>
  <c r="F45" i="88" s="1"/>
  <c r="I97" i="62"/>
  <c r="F85" i="88" s="1"/>
  <c r="L159" i="73"/>
  <c r="L115" i="59"/>
  <c r="J29" i="57"/>
  <c r="I33" i="61"/>
  <c r="J19" i="59"/>
  <c r="J96" i="46"/>
  <c r="K39" i="60"/>
  <c r="M124" i="58"/>
  <c r="G56" i="62"/>
  <c r="D44" i="88" s="1"/>
  <c r="J121" i="57"/>
  <c r="L118" i="66"/>
  <c r="K32" i="46"/>
  <c r="J87" i="66"/>
  <c r="J99" i="59"/>
  <c r="I55" i="65"/>
  <c r="I99" i="61"/>
  <c r="I88" i="62"/>
  <c r="F76" i="88" s="1"/>
  <c r="K70" i="59"/>
  <c r="N142" i="72"/>
  <c r="L47" i="46"/>
  <c r="L153" i="67"/>
  <c r="L85" i="67"/>
  <c r="L167" i="59"/>
  <c r="K102" i="73"/>
  <c r="J127" i="61"/>
  <c r="K66" i="72"/>
  <c r="J73" i="46"/>
  <c r="J155" i="67"/>
  <c r="M40" i="58"/>
  <c r="L49" i="67"/>
  <c r="H154" i="60"/>
  <c r="L165" i="63"/>
  <c r="M59" i="59"/>
  <c r="H121" i="65"/>
  <c r="I110" i="61"/>
  <c r="L92" i="66"/>
  <c r="L60" i="73"/>
  <c r="K115" i="59"/>
  <c r="M133" i="46"/>
  <c r="H125" i="60"/>
  <c r="M41" i="58"/>
  <c r="K56" i="61"/>
  <c r="J83" i="59"/>
  <c r="K31" i="63"/>
  <c r="L70" i="73"/>
  <c r="L39" i="66"/>
  <c r="L102" i="46"/>
  <c r="K98" i="61"/>
  <c r="K84" i="67"/>
  <c r="J139" i="62"/>
  <c r="G127" i="88" s="1"/>
  <c r="J27" i="62"/>
  <c r="G15" i="88" s="1"/>
  <c r="K76" i="57"/>
  <c r="L39" i="57"/>
  <c r="K135" i="59"/>
  <c r="M18" i="58"/>
  <c r="J142" i="61"/>
  <c r="M105" i="73"/>
  <c r="L46" i="46"/>
  <c r="J111" i="63"/>
  <c r="I97" i="65"/>
  <c r="L129" i="63"/>
  <c r="K19" i="57"/>
  <c r="M156" i="59"/>
  <c r="K114" i="67"/>
  <c r="L53" i="72"/>
  <c r="J161" i="66"/>
  <c r="J133" i="61"/>
  <c r="J158" i="66"/>
  <c r="L118" i="73"/>
  <c r="K109" i="46"/>
  <c r="L164" i="61"/>
  <c r="K147" i="66"/>
  <c r="L31" i="66"/>
  <c r="H42" i="65"/>
  <c r="N24" i="73"/>
  <c r="K55" i="63"/>
  <c r="L168" i="66"/>
  <c r="K154" i="72"/>
  <c r="I32" i="62"/>
  <c r="F20" i="88" s="1"/>
  <c r="J98" i="61"/>
  <c r="L61" i="46"/>
  <c r="L125" i="66"/>
  <c r="L92" i="46"/>
  <c r="I35" i="67"/>
  <c r="H154" i="65"/>
  <c r="M36" i="57"/>
  <c r="K52" i="73"/>
  <c r="J27" i="64"/>
  <c r="J53" i="60"/>
  <c r="L103" i="57"/>
  <c r="L109" i="61"/>
  <c r="L76" i="64"/>
  <c r="L93" i="58"/>
  <c r="M94" i="46"/>
  <c r="L98" i="61"/>
  <c r="J26" i="57"/>
  <c r="M116" i="57"/>
  <c r="J105" i="46"/>
  <c r="K134" i="72"/>
  <c r="J88" i="67"/>
  <c r="M69" i="58"/>
  <c r="K56" i="64"/>
  <c r="N156" i="73"/>
  <c r="K122" i="59"/>
  <c r="H38" i="60"/>
  <c r="L74" i="61"/>
  <c r="L154" i="72"/>
  <c r="M66" i="46"/>
  <c r="K148" i="57"/>
  <c r="L162" i="61"/>
  <c r="J102" i="63"/>
  <c r="L51" i="59"/>
  <c r="L137" i="66"/>
  <c r="J72" i="62"/>
  <c r="G60" i="88" s="1"/>
  <c r="L31" i="46"/>
  <c r="L79" i="72"/>
  <c r="L128" i="57"/>
  <c r="J75" i="58"/>
  <c r="M140" i="73"/>
  <c r="I50" i="62"/>
  <c r="F38" i="88" s="1"/>
  <c r="L39" i="63"/>
  <c r="J145" i="64"/>
  <c r="K66" i="58"/>
  <c r="I145" i="62"/>
  <c r="F133" i="88" s="1"/>
  <c r="L20" i="46"/>
  <c r="K45" i="57"/>
  <c r="I103" i="65"/>
  <c r="J64" i="57"/>
  <c r="J135" i="58"/>
  <c r="K31" i="60"/>
  <c r="L129" i="64"/>
  <c r="I160" i="61"/>
  <c r="K57" i="66"/>
  <c r="J118" i="59"/>
  <c r="K32" i="64"/>
  <c r="K110" i="73"/>
  <c r="L121" i="73"/>
  <c r="L123" i="59"/>
  <c r="L63" i="63"/>
  <c r="I85" i="65"/>
  <c r="M97" i="73"/>
  <c r="J119" i="58"/>
  <c r="G18" i="62"/>
  <c r="D6" i="88" s="1"/>
  <c r="L79" i="58"/>
  <c r="M89" i="57"/>
  <c r="M84" i="57"/>
  <c r="L98" i="63"/>
  <c r="K141" i="46"/>
  <c r="K105" i="46"/>
  <c r="I31" i="67"/>
  <c r="I34" i="65"/>
  <c r="I36" i="63"/>
  <c r="L150" i="63"/>
  <c r="J115" i="58"/>
  <c r="I69" i="62"/>
  <c r="F57" i="88" s="1"/>
  <c r="M138" i="58"/>
  <c r="I84" i="61"/>
  <c r="I22" i="61"/>
  <c r="J35" i="59"/>
  <c r="M59" i="57"/>
  <c r="M87" i="59"/>
  <c r="L38" i="61"/>
  <c r="I47" i="63"/>
  <c r="M116" i="73"/>
  <c r="I125" i="61"/>
  <c r="G147" i="62"/>
  <c r="D135" i="88" s="1"/>
  <c r="J97" i="65"/>
  <c r="K157" i="73"/>
  <c r="K54" i="59"/>
  <c r="K49" i="61"/>
  <c r="K129" i="63"/>
  <c r="K164" i="59"/>
  <c r="J62" i="59"/>
  <c r="H24" i="62"/>
  <c r="E12" i="88" s="1"/>
  <c r="K109" i="57"/>
  <c r="M132" i="58"/>
  <c r="I94" i="60"/>
  <c r="M104" i="57"/>
  <c r="N117" i="72"/>
  <c r="J124" i="64"/>
  <c r="J34" i="60"/>
  <c r="H163" i="62"/>
  <c r="E151" i="88" s="1"/>
  <c r="M165" i="57"/>
  <c r="M54" i="73"/>
  <c r="K143" i="60"/>
  <c r="L82" i="46"/>
  <c r="J134" i="61"/>
  <c r="K27" i="46"/>
  <c r="J56" i="57"/>
  <c r="J163" i="63"/>
  <c r="H104" i="62"/>
  <c r="E92" i="88" s="1"/>
  <c r="I29" i="65"/>
  <c r="K120" i="73"/>
  <c r="N123" i="73"/>
  <c r="L123" i="67"/>
  <c r="K111" i="72"/>
  <c r="J67" i="65"/>
  <c r="M25" i="73"/>
  <c r="N58" i="73"/>
  <c r="K70" i="72"/>
  <c r="I129" i="67"/>
  <c r="K34" i="63"/>
  <c r="H77" i="65"/>
  <c r="I160" i="65"/>
  <c r="H83" i="62"/>
  <c r="E71" i="88" s="1"/>
  <c r="J58" i="59"/>
  <c r="K77" i="66"/>
  <c r="N155" i="72"/>
  <c r="H93" i="65"/>
  <c r="G44" i="62"/>
  <c r="D32" i="88" s="1"/>
  <c r="J61" i="65"/>
  <c r="J46" i="60"/>
  <c r="J110" i="59"/>
  <c r="L79" i="63"/>
  <c r="K111" i="46"/>
  <c r="M77" i="46"/>
  <c r="K73" i="57"/>
  <c r="L26" i="63"/>
  <c r="L74" i="59"/>
  <c r="J161" i="62"/>
  <c r="G149" i="88" s="1"/>
  <c r="K52" i="59"/>
  <c r="K25" i="59"/>
  <c r="N130" i="73"/>
  <c r="L21" i="59"/>
  <c r="M48" i="58"/>
  <c r="J65" i="66"/>
  <c r="I19" i="62"/>
  <c r="F7" i="88" s="1"/>
  <c r="L135" i="59"/>
  <c r="N112" i="72"/>
  <c r="M79" i="72"/>
  <c r="G60" i="65"/>
  <c r="H163" i="65"/>
  <c r="L92" i="58"/>
  <c r="K165" i="57"/>
  <c r="J19" i="60"/>
  <c r="G97" i="65"/>
  <c r="L76" i="59"/>
  <c r="J55" i="60"/>
  <c r="I95" i="61"/>
  <c r="L83" i="59"/>
  <c r="J145" i="66"/>
  <c r="L145" i="72"/>
  <c r="I78" i="62"/>
  <c r="F66" i="88" s="1"/>
  <c r="J126" i="64"/>
  <c r="K24" i="66"/>
  <c r="J126" i="57"/>
  <c r="M159" i="58"/>
  <c r="K62" i="46"/>
  <c r="L156" i="61"/>
  <c r="M158" i="58"/>
  <c r="L43" i="46"/>
  <c r="K141" i="63"/>
  <c r="L117" i="57"/>
  <c r="J88" i="60"/>
  <c r="H62" i="62"/>
  <c r="E50" i="88" s="1"/>
  <c r="H34" i="62"/>
  <c r="E22" i="88" s="1"/>
  <c r="I85" i="62"/>
  <c r="F73" i="88" s="1"/>
  <c r="K132" i="46"/>
  <c r="L55" i="73"/>
  <c r="J155" i="46"/>
  <c r="K132" i="72"/>
  <c r="J48" i="67"/>
  <c r="M66" i="57"/>
  <c r="K81" i="63"/>
  <c r="L120" i="73"/>
  <c r="G135" i="62"/>
  <c r="D123" i="88" s="1"/>
  <c r="J27" i="58"/>
  <c r="L146" i="63"/>
  <c r="M165" i="46"/>
  <c r="K79" i="60"/>
  <c r="K49" i="58"/>
  <c r="K86" i="58"/>
  <c r="I137" i="65"/>
  <c r="I83" i="63"/>
  <c r="J33" i="61"/>
  <c r="L19" i="46"/>
  <c r="K68" i="60"/>
  <c r="M157" i="73"/>
  <c r="K69" i="66"/>
  <c r="L34" i="59"/>
  <c r="K83" i="57"/>
  <c r="H167" i="65"/>
  <c r="L117" i="64"/>
  <c r="L124" i="64"/>
  <c r="I138" i="62"/>
  <c r="F126" i="88" s="1"/>
  <c r="L94" i="46"/>
  <c r="K50" i="60"/>
  <c r="M165" i="58"/>
  <c r="L124" i="66"/>
  <c r="M110" i="72"/>
  <c r="M127" i="57"/>
  <c r="G151" i="65"/>
  <c r="L122" i="66"/>
  <c r="L36" i="59"/>
  <c r="M109" i="73"/>
  <c r="J146" i="58"/>
  <c r="K85" i="73"/>
  <c r="M166" i="57"/>
  <c r="K78" i="59"/>
  <c r="G141" i="62"/>
  <c r="D129" i="88" s="1"/>
  <c r="K105" i="73"/>
  <c r="L42" i="46"/>
  <c r="L107" i="59"/>
  <c r="K157" i="60"/>
  <c r="L60" i="66"/>
  <c r="I25" i="60"/>
  <c r="K126" i="64"/>
  <c r="K145" i="72"/>
  <c r="J129" i="63"/>
  <c r="J158" i="60"/>
  <c r="L65" i="58"/>
  <c r="I40" i="63"/>
  <c r="J102" i="62"/>
  <c r="G90" i="88" s="1"/>
  <c r="L25" i="58"/>
  <c r="J55" i="65"/>
  <c r="M95" i="46"/>
  <c r="L136" i="67"/>
  <c r="J71" i="67"/>
  <c r="L155" i="63"/>
  <c r="K46" i="63"/>
  <c r="K140" i="59"/>
  <c r="M20" i="72"/>
  <c r="K42" i="72"/>
  <c r="J20" i="60"/>
  <c r="K132" i="63"/>
  <c r="K163" i="73"/>
  <c r="K43" i="46"/>
  <c r="L73" i="61"/>
  <c r="L68" i="57"/>
  <c r="K93" i="63"/>
  <c r="J119" i="67"/>
  <c r="M31" i="72"/>
  <c r="J75" i="64"/>
  <c r="H60" i="62"/>
  <c r="E48" i="88" s="1"/>
  <c r="J148" i="58"/>
  <c r="J142" i="59"/>
  <c r="J145" i="65"/>
  <c r="I57" i="67"/>
  <c r="I86" i="62"/>
  <c r="F74" i="88" s="1"/>
  <c r="K122" i="67"/>
  <c r="J167" i="64"/>
  <c r="I141" i="62"/>
  <c r="F129" i="88" s="1"/>
  <c r="L31" i="73"/>
  <c r="K67" i="72"/>
  <c r="K163" i="60"/>
  <c r="K85" i="60"/>
  <c r="K47" i="73"/>
  <c r="M34" i="72"/>
  <c r="M98" i="73"/>
  <c r="I129" i="61"/>
  <c r="L112" i="66"/>
  <c r="M78" i="73"/>
  <c r="I149" i="61"/>
  <c r="M75" i="57"/>
  <c r="J59" i="46"/>
  <c r="G82" i="65"/>
  <c r="J49" i="67"/>
  <c r="I72" i="63"/>
  <c r="J147" i="64"/>
  <c r="M163" i="72"/>
  <c r="L166" i="46"/>
  <c r="J38" i="64"/>
  <c r="L90" i="46"/>
  <c r="I68" i="67"/>
  <c r="L26" i="64"/>
  <c r="J39" i="62"/>
  <c r="G27" i="88" s="1"/>
  <c r="K40" i="46"/>
  <c r="K140" i="63"/>
  <c r="M61" i="59"/>
  <c r="J35" i="61"/>
  <c r="L108" i="63"/>
  <c r="K165" i="60"/>
  <c r="H63" i="60"/>
  <c r="J162" i="64"/>
  <c r="L51" i="57"/>
  <c r="I143" i="60"/>
  <c r="H153" i="60"/>
  <c r="M62" i="58"/>
  <c r="M84" i="72"/>
  <c r="L55" i="64"/>
  <c r="L24" i="67"/>
  <c r="K65" i="64"/>
  <c r="I131" i="62"/>
  <c r="F119" i="88" s="1"/>
  <c r="L33" i="58"/>
  <c r="J125" i="66"/>
  <c r="M136" i="73"/>
  <c r="J63" i="60"/>
  <c r="J119" i="62"/>
  <c r="G107" i="88" s="1"/>
  <c r="I110" i="60"/>
  <c r="J158" i="65"/>
  <c r="H68" i="65"/>
  <c r="M125" i="46"/>
  <c r="K76" i="67"/>
  <c r="G64" i="62"/>
  <c r="D52" i="88" s="1"/>
  <c r="M91" i="46"/>
  <c r="I24" i="63"/>
  <c r="K72" i="64"/>
  <c r="K81" i="58"/>
  <c r="L69" i="73"/>
  <c r="L81" i="63"/>
  <c r="M127" i="59"/>
  <c r="M99" i="72"/>
  <c r="L50" i="73"/>
  <c r="N48" i="72"/>
  <c r="M115" i="46"/>
  <c r="J145" i="59"/>
  <c r="K99" i="46"/>
  <c r="K89" i="64"/>
  <c r="J90" i="63"/>
  <c r="J94" i="61"/>
  <c r="I148" i="63"/>
  <c r="K119" i="61"/>
  <c r="J166" i="63"/>
  <c r="L115" i="73"/>
  <c r="H142" i="65"/>
  <c r="K133" i="66"/>
  <c r="L137" i="67"/>
  <c r="L47" i="72"/>
  <c r="L67" i="46"/>
  <c r="J84" i="60"/>
  <c r="N29" i="72"/>
  <c r="N108" i="73"/>
  <c r="L116" i="72"/>
  <c r="J14" i="62"/>
  <c r="G2" i="88" s="1"/>
  <c r="J129" i="64"/>
  <c r="J127" i="67"/>
  <c r="I82" i="61"/>
  <c r="M80" i="58"/>
  <c r="G167" i="65"/>
  <c r="J84" i="58"/>
  <c r="K101" i="67"/>
  <c r="L36" i="73"/>
  <c r="J38" i="46"/>
  <c r="N109" i="72"/>
  <c r="K123" i="64"/>
  <c r="K135" i="73"/>
  <c r="K56" i="73"/>
  <c r="K91" i="64"/>
  <c r="L150" i="73"/>
  <c r="I76" i="67"/>
  <c r="K156" i="64"/>
  <c r="H122" i="62"/>
  <c r="E110" i="88" s="1"/>
  <c r="L56" i="57"/>
  <c r="M73" i="59"/>
  <c r="M122" i="73"/>
  <c r="K42" i="58"/>
  <c r="L18" i="72"/>
  <c r="L73" i="46"/>
  <c r="H49" i="62"/>
  <c r="E37" i="88" s="1"/>
  <c r="K78" i="60"/>
  <c r="M161" i="57"/>
  <c r="J47" i="46"/>
  <c r="G94" i="65"/>
  <c r="K76" i="60"/>
  <c r="J60" i="57"/>
  <c r="K70" i="73"/>
  <c r="K99" i="66"/>
  <c r="K146" i="57"/>
  <c r="J157" i="63"/>
  <c r="L84" i="67"/>
  <c r="N55" i="72"/>
  <c r="K36" i="64"/>
  <c r="L132" i="58"/>
  <c r="K126" i="59"/>
  <c r="L133" i="72"/>
  <c r="J21" i="46"/>
  <c r="J85" i="58"/>
  <c r="J136" i="57"/>
  <c r="I47" i="67"/>
  <c r="K141" i="66"/>
  <c r="I75" i="65"/>
  <c r="L101" i="46"/>
  <c r="K138" i="58"/>
  <c r="L103" i="58"/>
  <c r="J54" i="46"/>
  <c r="J156" i="58"/>
  <c r="K151" i="57"/>
  <c r="I118" i="61"/>
  <c r="L24" i="73"/>
  <c r="L124" i="46"/>
  <c r="I45" i="65"/>
  <c r="J123" i="57"/>
  <c r="M83" i="59"/>
  <c r="M60" i="46"/>
  <c r="M42" i="73"/>
  <c r="L124" i="63"/>
  <c r="G40" i="65"/>
  <c r="N164" i="73"/>
  <c r="J62" i="46"/>
  <c r="L119" i="59"/>
  <c r="K28" i="58"/>
  <c r="M100" i="73"/>
  <c r="L99" i="72"/>
  <c r="J110" i="66"/>
  <c r="L110" i="46"/>
  <c r="J106" i="61"/>
  <c r="J110" i="46"/>
  <c r="I133" i="62"/>
  <c r="F121" i="88" s="1"/>
  <c r="L82" i="63"/>
  <c r="J55" i="67"/>
  <c r="L166" i="72"/>
  <c r="I143" i="61"/>
  <c r="M136" i="58"/>
  <c r="L33" i="46"/>
  <c r="H101" i="65"/>
  <c r="K97" i="73"/>
  <c r="J167" i="57"/>
  <c r="I111" i="65"/>
  <c r="G159" i="62"/>
  <c r="D147" i="88" s="1"/>
  <c r="J129" i="59"/>
  <c r="K86" i="59"/>
  <c r="L150" i="57"/>
  <c r="M154" i="59"/>
  <c r="J33" i="65"/>
  <c r="K32" i="58"/>
  <c r="H52" i="60"/>
  <c r="G25" i="62"/>
  <c r="D13" i="88" s="1"/>
  <c r="J86" i="46"/>
  <c r="H41" i="62"/>
  <c r="E29" i="88" s="1"/>
  <c r="M122" i="72"/>
  <c r="J24" i="64"/>
  <c r="L142" i="46"/>
  <c r="L110" i="67"/>
  <c r="J132" i="66"/>
  <c r="M161" i="46"/>
  <c r="K143" i="73"/>
  <c r="K134" i="61"/>
  <c r="J139" i="57"/>
  <c r="J26" i="64"/>
  <c r="H43" i="60"/>
  <c r="M35" i="58"/>
  <c r="K141" i="57"/>
  <c r="K66" i="63"/>
  <c r="G111" i="62"/>
  <c r="D99" i="88" s="1"/>
  <c r="K55" i="64"/>
  <c r="M36" i="73"/>
  <c r="M98" i="46"/>
  <c r="N102" i="73"/>
  <c r="I51" i="61"/>
  <c r="K148" i="66"/>
  <c r="L25" i="67"/>
  <c r="L129" i="66"/>
  <c r="K111" i="60"/>
  <c r="K92" i="46"/>
  <c r="L156" i="46"/>
  <c r="L76" i="57"/>
  <c r="M69" i="73"/>
  <c r="K133" i="67"/>
  <c r="M27" i="57"/>
  <c r="K37" i="73"/>
  <c r="J74" i="64"/>
  <c r="K166" i="57"/>
  <c r="H62" i="65"/>
  <c r="L154" i="66"/>
  <c r="L45" i="61"/>
  <c r="K93" i="67"/>
  <c r="N61" i="72"/>
  <c r="J106" i="65"/>
  <c r="M45" i="46"/>
  <c r="I36" i="67"/>
  <c r="L134" i="73"/>
  <c r="J103" i="57"/>
  <c r="N158" i="73"/>
  <c r="J135" i="46"/>
  <c r="J78" i="65"/>
  <c r="J79" i="61"/>
  <c r="M63" i="59"/>
  <c r="I33" i="67"/>
  <c r="G66" i="65"/>
  <c r="L116" i="63"/>
  <c r="I54" i="65"/>
  <c r="J113" i="61"/>
  <c r="L59" i="59"/>
  <c r="J111" i="64"/>
  <c r="L76" i="58"/>
  <c r="L67" i="66"/>
  <c r="J72" i="57"/>
  <c r="H89" i="62"/>
  <c r="E77" i="88" s="1"/>
  <c r="I22" i="67"/>
  <c r="L87" i="73"/>
  <c r="J68" i="59"/>
  <c r="H20" i="62"/>
  <c r="E8" i="88" s="1"/>
  <c r="J117" i="59"/>
  <c r="M107" i="58"/>
  <c r="J27" i="66"/>
  <c r="J85" i="62"/>
  <c r="G73" i="88" s="1"/>
  <c r="H127" i="62"/>
  <c r="E115" i="88" s="1"/>
  <c r="K122" i="60"/>
  <c r="L36" i="66"/>
  <c r="H60" i="65"/>
  <c r="L97" i="57"/>
  <c r="I36" i="60"/>
  <c r="L111" i="64"/>
  <c r="J97" i="46"/>
  <c r="H26" i="65"/>
  <c r="K142" i="66"/>
  <c r="N18" i="72"/>
  <c r="H134" i="65"/>
  <c r="K88" i="61"/>
  <c r="K43" i="57"/>
  <c r="L25" i="64"/>
  <c r="I107" i="67"/>
  <c r="K79" i="61"/>
  <c r="L32" i="67"/>
  <c r="L23" i="66"/>
  <c r="N126" i="73"/>
  <c r="M92" i="46"/>
  <c r="M120" i="73"/>
  <c r="L47" i="67"/>
  <c r="K106" i="60"/>
  <c r="L53" i="66"/>
  <c r="M44" i="72"/>
  <c r="M156" i="72"/>
  <c r="I37" i="61"/>
  <c r="K58" i="73"/>
  <c r="N56" i="73"/>
  <c r="J37" i="66"/>
  <c r="I146" i="61"/>
  <c r="J97" i="60"/>
  <c r="L65" i="73"/>
  <c r="N44" i="72"/>
  <c r="K53" i="72"/>
  <c r="H19" i="60"/>
  <c r="K135" i="60"/>
  <c r="L33" i="57"/>
  <c r="L128" i="73"/>
  <c r="K168" i="66"/>
  <c r="J152" i="67"/>
  <c r="K142" i="57"/>
  <c r="H40" i="60"/>
  <c r="L142" i="58"/>
  <c r="J58" i="62"/>
  <c r="G46" i="88" s="1"/>
  <c r="I34" i="67"/>
  <c r="N60" i="72"/>
  <c r="J151" i="61"/>
  <c r="I156" i="61"/>
  <c r="M63" i="72"/>
  <c r="I64" i="62"/>
  <c r="F52" i="88" s="1"/>
  <c r="G119" i="62"/>
  <c r="D107" i="88" s="1"/>
  <c r="H136" i="65"/>
  <c r="L140" i="59"/>
  <c r="H158" i="62"/>
  <c r="E146" i="88" s="1"/>
  <c r="K33" i="59"/>
  <c r="I131" i="67"/>
  <c r="L90" i="59"/>
  <c r="I103" i="62"/>
  <c r="F91" i="88" s="1"/>
  <c r="K77" i="61"/>
  <c r="M31" i="58"/>
  <c r="K75" i="60"/>
  <c r="M19" i="72"/>
  <c r="N85" i="73"/>
  <c r="J90" i="60"/>
  <c r="M78" i="59"/>
  <c r="K74" i="58"/>
  <c r="J74" i="63"/>
  <c r="H105" i="60"/>
  <c r="J159" i="63"/>
  <c r="J41" i="62"/>
  <c r="G29" i="88" s="1"/>
  <c r="I87" i="63"/>
  <c r="I65" i="62"/>
  <c r="F53" i="88" s="1"/>
  <c r="L37" i="59"/>
  <c r="L140" i="72"/>
  <c r="J129" i="58"/>
  <c r="I44" i="60"/>
  <c r="L62" i="57"/>
  <c r="K36" i="60"/>
  <c r="L156" i="63"/>
  <c r="I81" i="65"/>
  <c r="J80" i="59"/>
  <c r="I45" i="60"/>
  <c r="I110" i="63"/>
  <c r="K108" i="72"/>
  <c r="K136" i="73"/>
  <c r="J60" i="64"/>
  <c r="L124" i="61"/>
  <c r="L154" i="59"/>
  <c r="K29" i="66"/>
  <c r="L75" i="57"/>
  <c r="L119" i="46"/>
  <c r="M134" i="46"/>
  <c r="L157" i="73"/>
  <c r="J167" i="63"/>
  <c r="K91" i="59"/>
  <c r="I79" i="61"/>
  <c r="I26" i="67"/>
  <c r="J26" i="63"/>
  <c r="J112" i="64"/>
  <c r="L99" i="57"/>
  <c r="K152" i="73"/>
  <c r="L59" i="64"/>
  <c r="K38" i="64"/>
  <c r="M146" i="59"/>
  <c r="I160" i="67"/>
  <c r="L153" i="59"/>
  <c r="J29" i="65"/>
  <c r="K32" i="72"/>
  <c r="N164" i="72"/>
  <c r="K150" i="57"/>
  <c r="I61" i="63"/>
  <c r="J65" i="64"/>
  <c r="G103" i="62"/>
  <c r="D91" i="88" s="1"/>
  <c r="H108" i="62"/>
  <c r="E96" i="88" s="1"/>
  <c r="I73" i="62"/>
  <c r="F61" i="88" s="1"/>
  <c r="L138" i="46"/>
  <c r="J76" i="60"/>
  <c r="K32" i="61"/>
  <c r="N107" i="72"/>
  <c r="L151" i="58"/>
  <c r="L85" i="73"/>
  <c r="J79" i="65"/>
  <c r="L59" i="63"/>
  <c r="J73" i="58"/>
  <c r="K31" i="46"/>
  <c r="I80" i="65"/>
  <c r="J19" i="58"/>
  <c r="L52" i="58"/>
  <c r="I80" i="62"/>
  <c r="F68" i="88" s="1"/>
  <c r="I146" i="62"/>
  <c r="F134" i="88" s="1"/>
  <c r="I155" i="63"/>
  <c r="K62" i="64"/>
  <c r="K88" i="57"/>
  <c r="I122" i="63"/>
  <c r="L76" i="66"/>
  <c r="K166" i="73"/>
  <c r="J44" i="58"/>
  <c r="M37" i="59"/>
  <c r="L104" i="73"/>
  <c r="J136" i="59"/>
  <c r="M151" i="46"/>
  <c r="L114" i="64"/>
  <c r="I75" i="62"/>
  <c r="F63" i="88" s="1"/>
  <c r="K31" i="72"/>
  <c r="M35" i="59"/>
  <c r="J149" i="59"/>
  <c r="J112" i="67"/>
  <c r="K120" i="63"/>
  <c r="M29" i="59"/>
  <c r="L53" i="67"/>
  <c r="K122" i="46"/>
  <c r="N143" i="73"/>
  <c r="L117" i="73"/>
  <c r="M25" i="58"/>
  <c r="K148" i="63"/>
  <c r="J143" i="58"/>
  <c r="K140" i="58"/>
  <c r="N68" i="72"/>
  <c r="J117" i="57"/>
  <c r="G38" i="65"/>
  <c r="J84" i="65"/>
  <c r="J56" i="63"/>
  <c r="L117" i="66"/>
  <c r="H107" i="62"/>
  <c r="E95" i="88" s="1"/>
  <c r="N19" i="73"/>
  <c r="H162" i="65"/>
  <c r="K94" i="72"/>
  <c r="N167" i="73"/>
  <c r="N156" i="72"/>
  <c r="K83" i="46"/>
  <c r="L159" i="59"/>
  <c r="N140" i="72"/>
  <c r="I24" i="67"/>
  <c r="H34" i="60"/>
  <c r="J111" i="60"/>
  <c r="I80" i="63"/>
  <c r="K43" i="63"/>
  <c r="M68" i="73"/>
  <c r="J47" i="64"/>
  <c r="J45" i="46"/>
  <c r="L73" i="66"/>
  <c r="L23" i="73"/>
  <c r="N57" i="72"/>
  <c r="K78" i="64"/>
  <c r="I56" i="62"/>
  <c r="F44" i="88" s="1"/>
  <c r="N64" i="73"/>
  <c r="L151" i="72"/>
  <c r="L108" i="66"/>
  <c r="J147" i="61"/>
  <c r="K133" i="60"/>
  <c r="M41" i="72"/>
  <c r="M125" i="58"/>
  <c r="K98" i="72"/>
  <c r="I116" i="60"/>
  <c r="J38" i="60"/>
  <c r="K24" i="64"/>
  <c r="K119" i="57"/>
  <c r="M76" i="46"/>
  <c r="N36" i="73"/>
  <c r="K122" i="66"/>
  <c r="J26" i="67"/>
  <c r="H139" i="65"/>
  <c r="J142" i="63"/>
  <c r="J125" i="67"/>
  <c r="L100" i="63"/>
  <c r="M131" i="58"/>
  <c r="L88" i="61"/>
  <c r="J123" i="46"/>
  <c r="L152" i="59"/>
  <c r="I109" i="67"/>
  <c r="K91" i="66"/>
  <c r="J106" i="58"/>
  <c r="K52" i="67"/>
  <c r="J102" i="59"/>
  <c r="K99" i="64"/>
  <c r="K77" i="73"/>
  <c r="J75" i="59"/>
  <c r="K44" i="57"/>
  <c r="J30" i="59"/>
  <c r="G63" i="65"/>
  <c r="K116" i="67"/>
  <c r="L137" i="58"/>
  <c r="I53" i="65"/>
  <c r="L104" i="46"/>
  <c r="L77" i="59"/>
  <c r="J158" i="58"/>
  <c r="K33" i="63"/>
  <c r="K79" i="59"/>
  <c r="M127" i="72"/>
  <c r="H89" i="60"/>
  <c r="L132" i="73"/>
  <c r="M126" i="57"/>
  <c r="I32" i="67"/>
  <c r="I34" i="62"/>
  <c r="F22" i="88" s="1"/>
  <c r="N44" i="73"/>
  <c r="J121" i="63"/>
  <c r="L22" i="73"/>
  <c r="G64" i="65"/>
  <c r="M94" i="59"/>
  <c r="I109" i="60"/>
  <c r="G50" i="65"/>
  <c r="L18" i="73"/>
  <c r="N67" i="72"/>
  <c r="J86" i="66"/>
  <c r="L116" i="57"/>
  <c r="I82" i="63"/>
  <c r="K73" i="59"/>
  <c r="I106" i="60"/>
  <c r="H87" i="62"/>
  <c r="E75" i="88" s="1"/>
  <c r="I117" i="65"/>
  <c r="L74" i="63"/>
  <c r="I159" i="62"/>
  <c r="F147" i="88" s="1"/>
  <c r="J162" i="66"/>
  <c r="K75" i="66"/>
  <c r="H54" i="65"/>
  <c r="K149" i="59"/>
  <c r="J24" i="46"/>
  <c r="G160" i="65"/>
  <c r="I40" i="65"/>
  <c r="J153" i="65"/>
  <c r="I68" i="63"/>
  <c r="I18" i="63"/>
  <c r="L97" i="73"/>
  <c r="M107" i="46"/>
  <c r="J94" i="67"/>
  <c r="I102" i="63"/>
  <c r="M20" i="46"/>
  <c r="K134" i="60"/>
  <c r="I58" i="62"/>
  <c r="F46" i="88" s="1"/>
  <c r="I22" i="60"/>
  <c r="J98" i="64"/>
  <c r="I142" i="62"/>
  <c r="F130" i="88" s="1"/>
  <c r="M78" i="46"/>
  <c r="J52" i="65"/>
  <c r="K110" i="58"/>
  <c r="H62" i="60"/>
  <c r="L20" i="72"/>
  <c r="J60" i="67"/>
  <c r="K54" i="66"/>
  <c r="K106" i="67"/>
  <c r="L162" i="46"/>
  <c r="J35" i="60"/>
  <c r="L92" i="63"/>
  <c r="L168" i="64"/>
  <c r="J65" i="58"/>
  <c r="J116" i="64"/>
  <c r="J74" i="60"/>
  <c r="K123" i="67"/>
  <c r="M77" i="57"/>
  <c r="J153" i="60"/>
  <c r="K125" i="59"/>
  <c r="K141" i="60"/>
  <c r="J37" i="67"/>
  <c r="J38" i="57"/>
  <c r="L38" i="58"/>
  <c r="K25" i="61"/>
  <c r="M26" i="58"/>
  <c r="L110" i="72"/>
  <c r="I51" i="63"/>
  <c r="K157" i="59"/>
  <c r="K113" i="60"/>
  <c r="K77" i="57"/>
  <c r="K21" i="61"/>
  <c r="L102" i="64"/>
  <c r="K86" i="64"/>
  <c r="N150" i="72"/>
  <c r="I62" i="61"/>
  <c r="M106" i="72"/>
  <c r="L57" i="72"/>
  <c r="N41" i="73"/>
  <c r="M114" i="59"/>
  <c r="K59" i="64"/>
  <c r="L130" i="73"/>
  <c r="J49" i="61"/>
  <c r="G116" i="62"/>
  <c r="D104" i="88" s="1"/>
  <c r="M112" i="46"/>
  <c r="J68" i="58"/>
  <c r="J77" i="59"/>
  <c r="G35" i="62"/>
  <c r="D23" i="88" s="1"/>
  <c r="J32" i="63"/>
  <c r="H38" i="62"/>
  <c r="E26" i="88" s="1"/>
  <c r="L33" i="67"/>
  <c r="J107" i="63"/>
  <c r="J51" i="60"/>
  <c r="G137" i="65"/>
  <c r="I61" i="62"/>
  <c r="F49" i="88" s="1"/>
  <c r="J41" i="46"/>
  <c r="J82" i="64"/>
  <c r="J111" i="59"/>
  <c r="L52" i="66"/>
  <c r="K130" i="57"/>
  <c r="I48" i="63"/>
  <c r="K105" i="57"/>
  <c r="H113" i="65"/>
  <c r="K158" i="60"/>
  <c r="K139" i="60"/>
  <c r="K107" i="46"/>
  <c r="H164" i="60"/>
  <c r="I121" i="60"/>
  <c r="K108" i="67"/>
  <c r="N136" i="72"/>
  <c r="J166" i="61"/>
  <c r="I39" i="61"/>
  <c r="J46" i="62"/>
  <c r="G34" i="88" s="1"/>
  <c r="J35" i="66"/>
  <c r="J54" i="66"/>
  <c r="N101" i="73"/>
  <c r="I112" i="67"/>
  <c r="J47" i="62"/>
  <c r="G35" i="88" s="1"/>
  <c r="J45" i="63"/>
  <c r="G42" i="65"/>
  <c r="K69" i="57"/>
  <c r="L94" i="72"/>
  <c r="K42" i="57"/>
  <c r="K137" i="67"/>
  <c r="L42" i="59"/>
  <c r="G157" i="62"/>
  <c r="D145" i="88" s="1"/>
  <c r="L136" i="66"/>
  <c r="J128" i="63"/>
  <c r="J48" i="62"/>
  <c r="G36" i="88" s="1"/>
  <c r="K90" i="72"/>
  <c r="H109" i="65"/>
  <c r="M99" i="46"/>
  <c r="H104" i="65"/>
  <c r="M132" i="57"/>
  <c r="L20" i="66"/>
  <c r="K68" i="58"/>
  <c r="L104" i="59"/>
  <c r="I20" i="63"/>
  <c r="L135" i="72"/>
  <c r="M40" i="46"/>
  <c r="L119" i="61"/>
  <c r="I65" i="65"/>
  <c r="N76" i="73"/>
  <c r="M158" i="57"/>
  <c r="K51" i="72"/>
  <c r="I164" i="60"/>
  <c r="I57" i="63"/>
  <c r="N160" i="73"/>
  <c r="J148" i="57"/>
  <c r="I165" i="60"/>
  <c r="J122" i="46"/>
  <c r="K59" i="67"/>
  <c r="K88" i="64"/>
  <c r="H93" i="60"/>
  <c r="I36" i="61"/>
  <c r="K60" i="60"/>
  <c r="K105" i="58"/>
  <c r="G95" i="65"/>
  <c r="I152" i="67"/>
  <c r="K160" i="64"/>
  <c r="K60" i="66"/>
  <c r="J22" i="61"/>
  <c r="I98" i="61"/>
  <c r="K59" i="63"/>
  <c r="J51" i="57"/>
  <c r="K149" i="57"/>
  <c r="I87" i="65"/>
  <c r="K136" i="67"/>
  <c r="L24" i="58"/>
  <c r="L45" i="72"/>
  <c r="M74" i="57"/>
  <c r="K107" i="67"/>
  <c r="J18" i="62"/>
  <c r="G6" i="88" s="1"/>
  <c r="L84" i="59"/>
  <c r="I39" i="62"/>
  <c r="F27" i="88" s="1"/>
  <c r="J159" i="61"/>
  <c r="L59" i="61"/>
  <c r="I115" i="63"/>
  <c r="J143" i="67"/>
  <c r="J41" i="61"/>
  <c r="L86" i="73"/>
  <c r="L139" i="46"/>
  <c r="I39" i="65"/>
  <c r="K82" i="59"/>
  <c r="L45" i="57"/>
  <c r="N80" i="72"/>
  <c r="K127" i="57"/>
  <c r="M109" i="72"/>
  <c r="L142" i="67"/>
  <c r="M111" i="59"/>
  <c r="G31" i="62"/>
  <c r="D19" i="88" s="1"/>
  <c r="I19" i="60"/>
  <c r="L55" i="46"/>
  <c r="K125" i="61"/>
  <c r="H90" i="60"/>
  <c r="M55" i="72"/>
  <c r="M167" i="46"/>
  <c r="M34" i="59"/>
  <c r="M95" i="72"/>
  <c r="I92" i="61"/>
  <c r="J90" i="67"/>
  <c r="J163" i="65"/>
  <c r="H107" i="65"/>
  <c r="J167" i="61"/>
  <c r="L141" i="67"/>
  <c r="K99" i="60"/>
  <c r="M76" i="72"/>
  <c r="J131" i="60"/>
  <c r="J152" i="61"/>
  <c r="M162" i="57"/>
  <c r="L123" i="72"/>
  <c r="L66" i="59"/>
  <c r="J166" i="64"/>
  <c r="L76" i="73"/>
  <c r="H153" i="62"/>
  <c r="E141" i="88" s="1"/>
  <c r="J77" i="65"/>
  <c r="J25" i="65"/>
  <c r="K155" i="59"/>
  <c r="J47" i="60"/>
  <c r="G19" i="62"/>
  <c r="D7" i="88" s="1"/>
  <c r="K31" i="73"/>
  <c r="K55" i="59"/>
  <c r="M38" i="72"/>
  <c r="K43" i="61"/>
  <c r="K41" i="67"/>
  <c r="M70" i="59"/>
  <c r="I136" i="65"/>
  <c r="J96" i="62"/>
  <c r="G84" i="88" s="1"/>
  <c r="J72" i="65"/>
  <c r="J35" i="58"/>
  <c r="I70" i="67"/>
  <c r="K164" i="61"/>
  <c r="K46" i="72"/>
  <c r="K95" i="67"/>
  <c r="J27" i="65"/>
  <c r="K30" i="58"/>
  <c r="G19" i="65"/>
  <c r="K83" i="66"/>
  <c r="L146" i="64"/>
  <c r="J120" i="65"/>
  <c r="K145" i="59"/>
  <c r="J153" i="59"/>
  <c r="K149" i="58"/>
  <c r="I52" i="63"/>
  <c r="I118" i="60"/>
  <c r="K60" i="46"/>
  <c r="M30" i="46"/>
  <c r="G113" i="62"/>
  <c r="D101" i="88" s="1"/>
  <c r="J128" i="67"/>
  <c r="K30" i="67"/>
  <c r="M86" i="58"/>
  <c r="M113" i="46"/>
  <c r="G36" i="62"/>
  <c r="D24" i="88" s="1"/>
  <c r="J31" i="67"/>
  <c r="N33" i="72"/>
  <c r="I55" i="67"/>
  <c r="I165" i="67"/>
  <c r="H114" i="65"/>
  <c r="I127" i="61"/>
  <c r="L152" i="57"/>
  <c r="I140" i="62"/>
  <c r="F128" i="88" s="1"/>
  <c r="K95" i="72"/>
  <c r="J48" i="61"/>
  <c r="K30" i="63"/>
  <c r="J72" i="63"/>
  <c r="K54" i="64"/>
  <c r="J152" i="58"/>
  <c r="K64" i="73"/>
  <c r="K153" i="57"/>
  <c r="L94" i="64"/>
  <c r="L50" i="66"/>
  <c r="M123" i="59"/>
  <c r="L60" i="59"/>
  <c r="M111" i="58"/>
  <c r="I123" i="62"/>
  <c r="F111" i="88" s="1"/>
  <c r="M126" i="73"/>
  <c r="J83" i="67"/>
  <c r="J149" i="65"/>
  <c r="J115" i="63"/>
  <c r="L164" i="58"/>
  <c r="I38" i="65"/>
  <c r="M107" i="57"/>
  <c r="J28" i="60"/>
  <c r="J49" i="65"/>
  <c r="I58" i="65"/>
  <c r="K167" i="57"/>
  <c r="N66" i="72"/>
  <c r="L123" i="46"/>
  <c r="L33" i="64"/>
  <c r="I128" i="63"/>
  <c r="K37" i="57"/>
  <c r="L167" i="73"/>
  <c r="G49" i="65"/>
  <c r="K134" i="64"/>
  <c r="M23" i="59"/>
  <c r="L153" i="58"/>
  <c r="J110" i="62"/>
  <c r="G98" i="88" s="1"/>
  <c r="I65" i="63"/>
  <c r="M160" i="46"/>
  <c r="L27" i="61"/>
  <c r="J68" i="57"/>
  <c r="G27" i="65"/>
  <c r="J148" i="61"/>
  <c r="J110" i="67"/>
  <c r="J122" i="63"/>
  <c r="K103" i="73"/>
  <c r="H34" i="65"/>
  <c r="J85" i="63"/>
  <c r="J18" i="61"/>
  <c r="L64" i="58"/>
  <c r="I95" i="60"/>
  <c r="L65" i="64"/>
  <c r="K27" i="57"/>
  <c r="L113" i="73"/>
  <c r="K58" i="64"/>
  <c r="J40" i="67"/>
  <c r="K29" i="61"/>
  <c r="K115" i="66"/>
  <c r="H39" i="60"/>
  <c r="L50" i="46"/>
  <c r="K136" i="72"/>
  <c r="I33" i="63"/>
  <c r="K152" i="64"/>
  <c r="J134" i="63"/>
  <c r="I46" i="63"/>
  <c r="J141" i="59"/>
  <c r="L139" i="61"/>
  <c r="M23" i="58"/>
  <c r="J152" i="63"/>
  <c r="M59" i="72"/>
  <c r="M27" i="72"/>
  <c r="M44" i="46"/>
  <c r="J77" i="63"/>
  <c r="J63" i="58"/>
  <c r="K95" i="57"/>
  <c r="K143" i="61"/>
  <c r="L84" i="46"/>
  <c r="K72" i="46"/>
  <c r="H119" i="60"/>
  <c r="N90" i="73"/>
  <c r="I20" i="62"/>
  <c r="F8" i="88" s="1"/>
  <c r="K143" i="58"/>
  <c r="K24" i="61"/>
  <c r="N120" i="72"/>
  <c r="I22" i="62"/>
  <c r="F10" i="88" s="1"/>
  <c r="M41" i="59"/>
  <c r="H51" i="60"/>
  <c r="G29" i="62"/>
  <c r="D17" i="88" s="1"/>
  <c r="J133" i="60"/>
  <c r="J61" i="64"/>
  <c r="I99" i="63"/>
  <c r="K70" i="63"/>
  <c r="J46" i="63"/>
  <c r="K128" i="58"/>
  <c r="K92" i="57"/>
  <c r="L70" i="46"/>
  <c r="J123" i="59"/>
  <c r="K21" i="66"/>
  <c r="L136" i="58"/>
  <c r="I107" i="60"/>
  <c r="L23" i="63"/>
  <c r="J24" i="61"/>
  <c r="I106" i="67"/>
  <c r="J132" i="60"/>
  <c r="I140" i="67"/>
  <c r="M66" i="73"/>
  <c r="J155" i="58"/>
  <c r="K62" i="67"/>
  <c r="H152" i="62"/>
  <c r="E140" i="88" s="1"/>
  <c r="J33" i="63"/>
  <c r="H130" i="65"/>
  <c r="J154" i="57"/>
  <c r="H88" i="62"/>
  <c r="E76" i="88" s="1"/>
  <c r="N73" i="73"/>
  <c r="L56" i="46"/>
  <c r="K116" i="60"/>
  <c r="H89" i="65"/>
  <c r="K88" i="46"/>
  <c r="K87" i="64"/>
  <c r="J156" i="60"/>
  <c r="L114" i="57"/>
  <c r="J120" i="61"/>
  <c r="M121" i="59"/>
  <c r="L58" i="58"/>
  <c r="I166" i="63"/>
  <c r="K134" i="73"/>
  <c r="K118" i="72"/>
  <c r="K118" i="57"/>
  <c r="L70" i="66"/>
  <c r="K122" i="58"/>
  <c r="M73" i="46"/>
  <c r="K137" i="59"/>
  <c r="L42" i="61"/>
  <c r="K162" i="72"/>
  <c r="G23" i="65"/>
  <c r="J44" i="66"/>
  <c r="H133" i="60"/>
  <c r="K50" i="67"/>
  <c r="K167" i="59"/>
  <c r="K128" i="59"/>
  <c r="K167" i="64"/>
  <c r="K41" i="66"/>
  <c r="J23" i="57"/>
  <c r="K139" i="73"/>
  <c r="I135" i="63"/>
  <c r="N133" i="72"/>
  <c r="K96" i="66"/>
  <c r="N139" i="73"/>
  <c r="K67" i="58"/>
  <c r="J28" i="63"/>
  <c r="J114" i="46"/>
  <c r="K164" i="46"/>
  <c r="L123" i="58"/>
  <c r="L64" i="64"/>
  <c r="L46" i="61"/>
  <c r="J107" i="66"/>
  <c r="J59" i="65"/>
  <c r="I84" i="67"/>
  <c r="J143" i="65"/>
  <c r="J33" i="66"/>
  <c r="H77" i="60"/>
  <c r="K143" i="46"/>
  <c r="M162" i="58"/>
  <c r="H99" i="60"/>
  <c r="L133" i="67"/>
  <c r="M49" i="73"/>
  <c r="J62" i="67"/>
  <c r="J148" i="46"/>
  <c r="J75" i="65"/>
  <c r="I31" i="61"/>
  <c r="K123" i="72"/>
  <c r="I98" i="62"/>
  <c r="F86" i="88" s="1"/>
  <c r="K60" i="72"/>
  <c r="K103" i="58"/>
  <c r="L97" i="72"/>
  <c r="H82" i="62"/>
  <c r="E70" i="88" s="1"/>
  <c r="H113" i="62"/>
  <c r="E101" i="88" s="1"/>
  <c r="K74" i="66"/>
  <c r="L137" i="63"/>
  <c r="J78" i="46"/>
  <c r="H151" i="65"/>
  <c r="I29" i="61"/>
  <c r="M31" i="46"/>
  <c r="L156" i="58"/>
  <c r="J126" i="67"/>
  <c r="J161" i="58"/>
  <c r="J46" i="59"/>
  <c r="J141" i="62"/>
  <c r="G129" i="88" s="1"/>
  <c r="L109" i="67"/>
  <c r="I91" i="67"/>
  <c r="K130" i="72"/>
  <c r="N81" i="73"/>
  <c r="L63" i="59"/>
  <c r="K117" i="61"/>
  <c r="I106" i="62"/>
  <c r="F94" i="88" s="1"/>
  <c r="K74" i="73"/>
  <c r="K111" i="59"/>
  <c r="M166" i="58"/>
  <c r="K23" i="64"/>
  <c r="L136" i="64"/>
  <c r="J72" i="61"/>
  <c r="H47" i="60"/>
  <c r="J42" i="64"/>
  <c r="G46" i="65"/>
  <c r="M38" i="58"/>
  <c r="N46" i="72"/>
  <c r="H55" i="65"/>
  <c r="H57" i="62"/>
  <c r="E45" i="88" s="1"/>
  <c r="K123" i="58"/>
  <c r="I74" i="61"/>
  <c r="K141" i="73"/>
  <c r="I55" i="63"/>
  <c r="M46" i="59"/>
  <c r="M82" i="73"/>
  <c r="K34" i="58"/>
  <c r="G96" i="65"/>
  <c r="I65" i="60"/>
  <c r="N128" i="73"/>
  <c r="H159" i="62"/>
  <c r="E147" i="88" s="1"/>
  <c r="K87" i="63"/>
  <c r="I166" i="61"/>
  <c r="K78" i="73"/>
  <c r="L30" i="58"/>
  <c r="I66" i="67"/>
  <c r="N90" i="72"/>
  <c r="L43" i="57"/>
  <c r="J157" i="66"/>
  <c r="G59" i="65"/>
  <c r="I81" i="60"/>
  <c r="K97" i="67"/>
  <c r="I132" i="63"/>
  <c r="K83" i="60"/>
  <c r="I108" i="65"/>
  <c r="G76" i="62"/>
  <c r="D64" i="88" s="1"/>
  <c r="J103" i="59"/>
  <c r="L139" i="58"/>
  <c r="L71" i="64"/>
  <c r="J46" i="58"/>
  <c r="J140" i="58"/>
  <c r="K47" i="66"/>
  <c r="L134" i="58"/>
  <c r="K117" i="73"/>
  <c r="M157" i="59"/>
  <c r="M144" i="73"/>
  <c r="L151" i="67"/>
  <c r="L20" i="63"/>
  <c r="L37" i="66"/>
  <c r="K136" i="46"/>
  <c r="I26" i="65"/>
  <c r="H141" i="65"/>
  <c r="L69" i="64"/>
  <c r="M100" i="46"/>
  <c r="L93" i="61"/>
  <c r="I54" i="61"/>
  <c r="J77" i="62"/>
  <c r="G65" i="88" s="1"/>
  <c r="M116" i="58"/>
  <c r="K26" i="64"/>
  <c r="K45" i="66"/>
  <c r="M151" i="73"/>
  <c r="K69" i="46"/>
  <c r="J46" i="46"/>
  <c r="K29" i="60"/>
  <c r="L91" i="61"/>
  <c r="J156" i="65"/>
  <c r="K83" i="61"/>
  <c r="I126" i="62"/>
  <c r="F114" i="88" s="1"/>
  <c r="N20" i="72"/>
  <c r="J53" i="46"/>
  <c r="J108" i="57"/>
  <c r="L112" i="67"/>
  <c r="M96" i="59"/>
  <c r="J91" i="63"/>
  <c r="J95" i="62"/>
  <c r="G83" i="88" s="1"/>
  <c r="L101" i="58"/>
  <c r="G112" i="62"/>
  <c r="D100" i="88" s="1"/>
  <c r="M23" i="57"/>
  <c r="L101" i="64"/>
  <c r="G161" i="65"/>
  <c r="L151" i="61"/>
  <c r="M98" i="72"/>
  <c r="H108" i="60"/>
  <c r="J135" i="57"/>
  <c r="H55" i="62"/>
  <c r="E43" i="88" s="1"/>
  <c r="K120" i="46"/>
  <c r="M157" i="58"/>
  <c r="K132" i="59"/>
  <c r="H45" i="60"/>
  <c r="I48" i="62"/>
  <c r="F36" i="88" s="1"/>
  <c r="J110" i="65"/>
  <c r="K100" i="72"/>
  <c r="L117" i="46"/>
  <c r="J136" i="66"/>
  <c r="L82" i="72"/>
  <c r="K28" i="59"/>
  <c r="M89" i="73"/>
  <c r="J60" i="59"/>
  <c r="L98" i="59"/>
  <c r="L117" i="63"/>
  <c r="I86" i="61"/>
  <c r="H134" i="60"/>
  <c r="H64" i="60"/>
  <c r="L88" i="72"/>
  <c r="L101" i="61"/>
  <c r="J149" i="61"/>
  <c r="G156" i="62"/>
  <c r="D144" i="88" s="1"/>
  <c r="J114" i="62"/>
  <c r="G102" i="88" s="1"/>
  <c r="J155" i="61"/>
  <c r="J114" i="57"/>
  <c r="M33" i="73"/>
  <c r="I49" i="67"/>
  <c r="K89" i="67"/>
  <c r="G118" i="62"/>
  <c r="D106" i="88" s="1"/>
  <c r="J48" i="64"/>
  <c r="K46" i="66"/>
  <c r="J116" i="61"/>
  <c r="K73" i="63"/>
  <c r="K142" i="64"/>
  <c r="K101" i="60"/>
  <c r="H118" i="62"/>
  <c r="E106" i="88" s="1"/>
  <c r="J164" i="67"/>
  <c r="J154" i="59"/>
  <c r="L86" i="46"/>
  <c r="K43" i="66"/>
  <c r="I38" i="61"/>
  <c r="L62" i="64"/>
  <c r="M63" i="58"/>
  <c r="L118" i="64"/>
  <c r="K21" i="67"/>
  <c r="K19" i="67"/>
  <c r="J107" i="65"/>
  <c r="K152" i="57"/>
  <c r="M135" i="72"/>
  <c r="K56" i="59"/>
  <c r="K165" i="61"/>
  <c r="I150" i="65"/>
  <c r="M64" i="57"/>
  <c r="N122" i="72"/>
  <c r="J120" i="58"/>
  <c r="K131" i="59"/>
  <c r="M24" i="72"/>
  <c r="K49" i="59"/>
  <c r="K58" i="63"/>
  <c r="H120" i="62"/>
  <c r="E108" i="88" s="1"/>
  <c r="I162" i="65"/>
  <c r="I99" i="60"/>
  <c r="K91" i="60"/>
  <c r="J159" i="60"/>
  <c r="L165" i="59"/>
  <c r="M139" i="46"/>
  <c r="K130" i="67"/>
  <c r="L39" i="73"/>
  <c r="N73" i="72"/>
  <c r="H109" i="60"/>
  <c r="L160" i="72"/>
  <c r="M78" i="58"/>
  <c r="M57" i="58"/>
  <c r="G155" i="62"/>
  <c r="D143" i="88" s="1"/>
  <c r="J29" i="63"/>
  <c r="L65" i="61"/>
  <c r="K143" i="59"/>
  <c r="K47" i="67"/>
  <c r="I137" i="63"/>
  <c r="L20" i="59"/>
  <c r="J111" i="61"/>
  <c r="G124" i="62"/>
  <c r="D112" i="88" s="1"/>
  <c r="G26" i="65"/>
  <c r="L157" i="72"/>
  <c r="I66" i="60"/>
  <c r="I18" i="65"/>
  <c r="J145" i="60"/>
  <c r="L87" i="46"/>
  <c r="L61" i="63"/>
  <c r="K47" i="58"/>
  <c r="M116" i="46"/>
  <c r="J126" i="63"/>
  <c r="J98" i="46"/>
  <c r="I146" i="65"/>
  <c r="H157" i="65"/>
  <c r="J124" i="61"/>
  <c r="M46" i="46"/>
  <c r="K87" i="67"/>
  <c r="I119" i="62"/>
  <c r="F107" i="88" s="1"/>
  <c r="J32" i="62"/>
  <c r="G20" i="88" s="1"/>
  <c r="L122" i="59"/>
  <c r="K38" i="59"/>
  <c r="L145" i="63"/>
  <c r="L44" i="57"/>
  <c r="M78" i="72"/>
  <c r="I67" i="61"/>
  <c r="K43" i="59"/>
  <c r="L145" i="73"/>
  <c r="J100" i="64"/>
  <c r="I30" i="62"/>
  <c r="F18" i="88" s="1"/>
  <c r="J140" i="63"/>
  <c r="H58" i="62"/>
  <c r="E46" i="88" s="1"/>
  <c r="I28" i="60"/>
  <c r="J69" i="66"/>
  <c r="H117" i="62"/>
  <c r="E105" i="88" s="1"/>
  <c r="L165" i="58"/>
  <c r="K87" i="61"/>
  <c r="K29" i="63"/>
  <c r="I102" i="62"/>
  <c r="F90" i="88" s="1"/>
  <c r="H23" i="62"/>
  <c r="E11" i="88" s="1"/>
  <c r="L22" i="59"/>
  <c r="G119" i="65"/>
  <c r="K77" i="59"/>
  <c r="G138" i="62"/>
  <c r="D126" i="88" s="1"/>
  <c r="H64" i="62"/>
  <c r="E52" i="88" s="1"/>
  <c r="H64" i="65"/>
  <c r="L66" i="63"/>
  <c r="C99" i="65"/>
  <c r="C99" i="60" s="1"/>
  <c r="E99" i="65"/>
  <c r="C90" i="65"/>
  <c r="C90" i="60" s="1"/>
  <c r="E90" i="65"/>
  <c r="C48" i="65"/>
  <c r="C48" i="60" s="1"/>
  <c r="E48" i="65"/>
  <c r="C124" i="65"/>
  <c r="C124" i="60" s="1"/>
  <c r="E124" i="65"/>
  <c r="C111" i="65"/>
  <c r="C111" i="60" s="1"/>
  <c r="E111" i="65"/>
  <c r="C95" i="65"/>
  <c r="C95" i="60" s="1"/>
  <c r="E95" i="65"/>
  <c r="C33" i="65"/>
  <c r="C33" i="60" s="1"/>
  <c r="E33" i="65"/>
  <c r="E71" i="65"/>
  <c r="C71" i="65"/>
  <c r="C71" i="60" s="1"/>
  <c r="E117" i="65"/>
  <c r="C117" i="65"/>
  <c r="C117" i="60" s="1"/>
  <c r="C28" i="65"/>
  <c r="C28" i="60" s="1"/>
  <c r="E28" i="65"/>
  <c r="E29" i="65"/>
  <c r="C29" i="65"/>
  <c r="C29" i="60" s="1"/>
  <c r="E144" i="65"/>
  <c r="C144" i="65"/>
  <c r="C144" i="60" s="1"/>
  <c r="C38" i="65"/>
  <c r="C38" i="60" s="1"/>
  <c r="E38" i="65"/>
  <c r="K111" i="61"/>
  <c r="L127" i="59"/>
  <c r="J81" i="63"/>
  <c r="K130" i="66"/>
  <c r="M51" i="72"/>
  <c r="I55" i="62"/>
  <c r="F43" i="88" s="1"/>
  <c r="J59" i="62"/>
  <c r="G47" i="88" s="1"/>
  <c r="J58" i="46"/>
  <c r="G139" i="65"/>
  <c r="H63" i="65"/>
  <c r="J67" i="57"/>
  <c r="L130" i="72"/>
  <c r="N120" i="73"/>
  <c r="L71" i="67"/>
  <c r="K61" i="60"/>
  <c r="J48" i="60"/>
  <c r="K18" i="60"/>
  <c r="L59" i="66"/>
  <c r="L162" i="66"/>
  <c r="J23" i="60"/>
  <c r="J150" i="67"/>
  <c r="J61" i="60"/>
  <c r="K57" i="60"/>
  <c r="J89" i="64"/>
  <c r="K28" i="66"/>
  <c r="M93" i="46"/>
  <c r="J69" i="58"/>
  <c r="L83" i="61"/>
  <c r="M48" i="57"/>
  <c r="J126" i="61"/>
  <c r="J78" i="61"/>
  <c r="K116" i="59"/>
  <c r="J66" i="60"/>
  <c r="J139" i="67"/>
  <c r="K82" i="66"/>
  <c r="K99" i="72"/>
  <c r="J72" i="60"/>
  <c r="J68" i="63"/>
  <c r="K103" i="63"/>
  <c r="L106" i="67"/>
  <c r="G129" i="62"/>
  <c r="D117" i="88" s="1"/>
  <c r="I138" i="67"/>
  <c r="J108" i="65"/>
  <c r="M86" i="46"/>
  <c r="I35" i="60"/>
  <c r="K131" i="66"/>
  <c r="N167" i="72"/>
  <c r="K76" i="73"/>
  <c r="J119" i="66"/>
  <c r="J69" i="67"/>
  <c r="J84" i="46"/>
  <c r="L161" i="64"/>
  <c r="J112" i="58"/>
  <c r="K71" i="46"/>
  <c r="H53" i="65"/>
  <c r="J50" i="66"/>
  <c r="L47" i="66"/>
  <c r="K39" i="57"/>
  <c r="K74" i="60"/>
  <c r="M145" i="57"/>
  <c r="L113" i="59"/>
  <c r="N146" i="73"/>
  <c r="I42" i="61"/>
  <c r="L27" i="72"/>
  <c r="L86" i="57"/>
  <c r="H76" i="65"/>
  <c r="K86" i="66"/>
  <c r="M156" i="46"/>
  <c r="I132" i="62"/>
  <c r="F120" i="88" s="1"/>
  <c r="J90" i="46"/>
  <c r="H19" i="65"/>
  <c r="L91" i="67"/>
  <c r="H162" i="60"/>
  <c r="K22" i="58"/>
  <c r="L160" i="64"/>
  <c r="I157" i="62"/>
  <c r="F145" i="88" s="1"/>
  <c r="M117" i="72"/>
  <c r="M71" i="57"/>
  <c r="K137" i="57"/>
  <c r="J72" i="66"/>
  <c r="M97" i="57"/>
  <c r="L78" i="63"/>
  <c r="J72" i="64"/>
  <c r="J80" i="65"/>
  <c r="L105" i="58"/>
  <c r="K113" i="59"/>
  <c r="N93" i="72"/>
  <c r="I159" i="63"/>
  <c r="J125" i="64"/>
  <c r="M62" i="59"/>
  <c r="K117" i="60"/>
  <c r="I92" i="63"/>
  <c r="J156" i="66"/>
  <c r="J32" i="61"/>
  <c r="H120" i="60"/>
  <c r="J113" i="59"/>
  <c r="N119" i="72"/>
  <c r="M51" i="57"/>
  <c r="J67" i="63"/>
  <c r="L90" i="61"/>
  <c r="K133" i="61"/>
  <c r="M140" i="46"/>
  <c r="J91" i="57"/>
  <c r="K130" i="64"/>
  <c r="J101" i="65"/>
  <c r="J99" i="60"/>
  <c r="J158" i="64"/>
  <c r="H151" i="60"/>
  <c r="M65" i="46"/>
  <c r="G72" i="62"/>
  <c r="D60" i="88" s="1"/>
  <c r="J144" i="65"/>
  <c r="L131" i="58"/>
  <c r="J23" i="66"/>
  <c r="K124" i="63"/>
  <c r="G132" i="62"/>
  <c r="D120" i="88" s="1"/>
  <c r="J149" i="46"/>
  <c r="M121" i="57"/>
  <c r="L26" i="66"/>
  <c r="I158" i="61"/>
  <c r="I52" i="60"/>
  <c r="K61" i="61"/>
  <c r="M64" i="72"/>
  <c r="H122" i="60"/>
  <c r="M141" i="57"/>
  <c r="G109" i="65"/>
  <c r="I78" i="61"/>
  <c r="I56" i="60"/>
  <c r="M34" i="57"/>
  <c r="N56" i="72"/>
  <c r="M57" i="57"/>
  <c r="M123" i="46"/>
  <c r="G123" i="62"/>
  <c r="D111" i="88" s="1"/>
  <c r="I148" i="61"/>
  <c r="L40" i="67"/>
  <c r="L53" i="63"/>
  <c r="J156" i="62"/>
  <c r="G144" i="88" s="1"/>
  <c r="I60" i="65"/>
  <c r="M19" i="46"/>
  <c r="K19" i="66"/>
  <c r="M96" i="46"/>
  <c r="J29" i="59"/>
  <c r="M21" i="59"/>
  <c r="L166" i="64"/>
  <c r="J89" i="46"/>
  <c r="K54" i="67"/>
  <c r="K138" i="72"/>
  <c r="L155" i="57"/>
  <c r="L100" i="73"/>
  <c r="J135" i="66"/>
  <c r="K156" i="60"/>
  <c r="I153" i="65"/>
  <c r="H96" i="60"/>
  <c r="H131" i="60"/>
  <c r="J151" i="59"/>
  <c r="J46" i="61"/>
  <c r="J155" i="63"/>
  <c r="I72" i="61"/>
  <c r="L44" i="61"/>
  <c r="M139" i="57"/>
  <c r="K76" i="61"/>
  <c r="L116" i="59"/>
  <c r="L113" i="66"/>
  <c r="H123" i="62"/>
  <c r="E111" i="88" s="1"/>
  <c r="J122" i="57"/>
  <c r="J71" i="46"/>
  <c r="L144" i="66"/>
  <c r="L69" i="66"/>
  <c r="N114" i="73"/>
  <c r="K97" i="46"/>
  <c r="L66" i="67"/>
  <c r="L130" i="63"/>
  <c r="L36" i="46"/>
  <c r="L68" i="59"/>
  <c r="K83" i="63"/>
  <c r="M150" i="46"/>
  <c r="K152" i="59"/>
  <c r="K68" i="46"/>
  <c r="I124" i="60"/>
  <c r="L44" i="73"/>
  <c r="L79" i="66"/>
  <c r="L92" i="67"/>
  <c r="J153" i="46"/>
  <c r="J50" i="57"/>
  <c r="K23" i="61"/>
  <c r="G152" i="62"/>
  <c r="D140" i="88" s="1"/>
  <c r="I90" i="67"/>
  <c r="K165" i="63"/>
  <c r="J152" i="57"/>
  <c r="K95" i="63"/>
  <c r="H52" i="62"/>
  <c r="E40" i="88" s="1"/>
  <c r="L89" i="59"/>
  <c r="K23" i="66"/>
  <c r="K47" i="46"/>
  <c r="K129" i="46"/>
  <c r="L21" i="61"/>
  <c r="L141" i="58"/>
  <c r="J23" i="63"/>
  <c r="J66" i="61"/>
  <c r="I122" i="62"/>
  <c r="F110" i="88" s="1"/>
  <c r="N53" i="72"/>
  <c r="J54" i="61"/>
  <c r="K76" i="46"/>
  <c r="K149" i="72"/>
  <c r="K144" i="58"/>
  <c r="I73" i="60"/>
  <c r="K84" i="57"/>
  <c r="J21" i="63"/>
  <c r="M155" i="72"/>
  <c r="J60" i="46"/>
  <c r="I151" i="65"/>
  <c r="H145" i="65"/>
  <c r="J93" i="63"/>
  <c r="K92" i="64"/>
  <c r="N24" i="72"/>
  <c r="K99" i="73"/>
  <c r="L100" i="61"/>
  <c r="I88" i="63"/>
  <c r="M37" i="57"/>
  <c r="G147" i="65"/>
  <c r="L31" i="64"/>
  <c r="M147" i="73"/>
  <c r="K98" i="73"/>
  <c r="K81" i="72"/>
  <c r="L21" i="72"/>
  <c r="K37" i="46"/>
  <c r="K45" i="64"/>
  <c r="M81" i="59"/>
  <c r="L64" i="61"/>
  <c r="K54" i="57"/>
  <c r="N162" i="73"/>
  <c r="I76" i="65"/>
  <c r="I27" i="67"/>
  <c r="K117" i="67"/>
  <c r="K52" i="61"/>
  <c r="M139" i="58"/>
  <c r="J104" i="58"/>
  <c r="K106" i="64"/>
  <c r="L25" i="63"/>
  <c r="K33" i="72"/>
  <c r="J36" i="57"/>
  <c r="J71" i="66"/>
  <c r="J18" i="67"/>
  <c r="K20" i="57"/>
  <c r="J138" i="58"/>
  <c r="H86" i="65"/>
  <c r="K36" i="67"/>
  <c r="I121" i="63"/>
  <c r="L114" i="58"/>
  <c r="L112" i="73"/>
  <c r="M57" i="46"/>
  <c r="I126" i="65"/>
  <c r="M73" i="72"/>
  <c r="G85" i="62"/>
  <c r="D73" i="88" s="1"/>
  <c r="I163" i="63"/>
  <c r="H115" i="62"/>
  <c r="E103" i="88" s="1"/>
  <c r="M157" i="72"/>
  <c r="N38" i="72"/>
  <c r="L166" i="59"/>
  <c r="L164" i="66"/>
  <c r="M21" i="72"/>
  <c r="N94" i="73"/>
  <c r="J83" i="61"/>
  <c r="L84" i="61"/>
  <c r="K121" i="60"/>
  <c r="J58" i="60"/>
  <c r="J88" i="66"/>
  <c r="L112" i="46"/>
  <c r="L121" i="61"/>
  <c r="L32" i="61"/>
  <c r="L120" i="67"/>
  <c r="J20" i="65"/>
  <c r="I20" i="65"/>
  <c r="M164" i="46"/>
  <c r="H133" i="65"/>
  <c r="K119" i="59"/>
  <c r="M166" i="59"/>
  <c r="K164" i="67"/>
  <c r="J18" i="65"/>
  <c r="J75" i="60"/>
  <c r="H59" i="65"/>
  <c r="M158" i="72"/>
  <c r="H39" i="65"/>
  <c r="J74" i="58"/>
  <c r="K38" i="66"/>
  <c r="H79" i="62"/>
  <c r="E67" i="88" s="1"/>
  <c r="J72" i="46"/>
  <c r="I117" i="60"/>
  <c r="K87" i="73"/>
  <c r="L121" i="46"/>
  <c r="K127" i="59"/>
  <c r="L136" i="72"/>
  <c r="K162" i="64"/>
  <c r="L47" i="57"/>
  <c r="K48" i="61"/>
  <c r="J85" i="57"/>
  <c r="L134" i="66"/>
  <c r="M71" i="58"/>
  <c r="N38" i="73"/>
  <c r="I95" i="63"/>
  <c r="K72" i="57"/>
  <c r="L117" i="59"/>
  <c r="M138" i="59"/>
  <c r="J39" i="61"/>
  <c r="I145" i="67"/>
  <c r="K18" i="58"/>
  <c r="L113" i="63"/>
  <c r="K46" i="73"/>
  <c r="H146" i="65"/>
  <c r="I48" i="61"/>
  <c r="L151" i="64"/>
  <c r="I106" i="61"/>
  <c r="L23" i="67"/>
  <c r="M34" i="73"/>
  <c r="M90" i="58"/>
  <c r="K88" i="60"/>
  <c r="I104" i="62"/>
  <c r="F92" i="88" s="1"/>
  <c r="K39" i="66"/>
  <c r="M138" i="57"/>
  <c r="G50" i="62"/>
  <c r="D38" i="88" s="1"/>
  <c r="K82" i="61"/>
  <c r="J109" i="63"/>
  <c r="L87" i="72"/>
  <c r="K150" i="60"/>
  <c r="G60" i="62"/>
  <c r="D48" i="88" s="1"/>
  <c r="M43" i="59"/>
  <c r="K50" i="72"/>
  <c r="M87" i="57"/>
  <c r="I37" i="67"/>
  <c r="N131" i="73"/>
  <c r="G150" i="65"/>
  <c r="L152" i="64"/>
  <c r="K59" i="61"/>
  <c r="J141" i="46"/>
  <c r="G46" i="62"/>
  <c r="D34" i="88" s="1"/>
  <c r="J87" i="65"/>
  <c r="J101" i="57"/>
  <c r="J136" i="67"/>
  <c r="L154" i="63"/>
  <c r="L136" i="73"/>
  <c r="J103" i="46"/>
  <c r="J66" i="65"/>
  <c r="I130" i="65"/>
  <c r="L48" i="58"/>
  <c r="H45" i="65"/>
  <c r="M108" i="59"/>
  <c r="I49" i="62"/>
  <c r="F37" i="88" s="1"/>
  <c r="J124" i="63"/>
  <c r="L150" i="59"/>
  <c r="J134" i="46"/>
  <c r="L128" i="61"/>
  <c r="J80" i="62"/>
  <c r="G68" i="88" s="1"/>
  <c r="K69" i="67"/>
  <c r="N39" i="73"/>
  <c r="K42" i="59"/>
  <c r="N161" i="72"/>
  <c r="H143" i="62"/>
  <c r="E131" i="88" s="1"/>
  <c r="J138" i="66"/>
  <c r="M39" i="46"/>
  <c r="L89" i="61"/>
  <c r="L161" i="61"/>
  <c r="J134" i="67"/>
  <c r="K90" i="64"/>
  <c r="J69" i="57"/>
  <c r="J37" i="62"/>
  <c r="G25" i="88" s="1"/>
  <c r="L98" i="57"/>
  <c r="N42" i="73"/>
  <c r="J74" i="62"/>
  <c r="G62" i="88" s="1"/>
  <c r="L62" i="46"/>
  <c r="K52" i="66"/>
  <c r="K108" i="59"/>
  <c r="I156" i="67"/>
  <c r="J45" i="59"/>
  <c r="J60" i="66"/>
  <c r="L54" i="59"/>
  <c r="K100" i="59"/>
  <c r="J128" i="60"/>
  <c r="N144" i="72"/>
  <c r="M30" i="72"/>
  <c r="K162" i="60"/>
  <c r="H112" i="62"/>
  <c r="E100" i="88" s="1"/>
  <c r="K109" i="63"/>
  <c r="K158" i="61"/>
  <c r="L95" i="73"/>
  <c r="M53" i="57"/>
  <c r="M85" i="58"/>
  <c r="K145" i="64"/>
  <c r="K93" i="59"/>
  <c r="J98" i="65"/>
  <c r="M105" i="58"/>
  <c r="L106" i="58"/>
  <c r="K117" i="59"/>
  <c r="L58" i="72"/>
  <c r="J111" i="65"/>
  <c r="M46" i="58"/>
  <c r="L48" i="72"/>
  <c r="J23" i="58"/>
  <c r="M131" i="59"/>
  <c r="H143" i="60"/>
  <c r="M147" i="46"/>
  <c r="I119" i="60"/>
  <c r="M133" i="73"/>
  <c r="G134" i="65"/>
  <c r="M80" i="73"/>
  <c r="I60" i="62"/>
  <c r="F48" i="88" s="1"/>
  <c r="L61" i="61"/>
  <c r="H135" i="62"/>
  <c r="E123" i="88" s="1"/>
  <c r="L142" i="57"/>
  <c r="J157" i="60"/>
  <c r="M44" i="73"/>
  <c r="L150" i="64"/>
  <c r="L105" i="64"/>
  <c r="N117" i="73"/>
  <c r="L48" i="73"/>
  <c r="J56" i="64"/>
  <c r="G114" i="65"/>
  <c r="J48" i="66"/>
  <c r="J103" i="61"/>
  <c r="K78" i="46"/>
  <c r="K121" i="57"/>
  <c r="I130" i="61"/>
  <c r="J91" i="62"/>
  <c r="G79" i="88" s="1"/>
  <c r="I132" i="65"/>
  <c r="L164" i="46"/>
  <c r="L79" i="73"/>
  <c r="L58" i="61"/>
  <c r="K90" i="58"/>
  <c r="L153" i="66"/>
  <c r="J163" i="64"/>
  <c r="M134" i="73"/>
  <c r="J158" i="59"/>
  <c r="K110" i="64"/>
  <c r="H123" i="65"/>
  <c r="M46" i="73"/>
  <c r="K142" i="58"/>
  <c r="K143" i="57"/>
  <c r="I131" i="65"/>
  <c r="J121" i="66"/>
  <c r="I29" i="63"/>
  <c r="K134" i="59"/>
  <c r="J52" i="59"/>
  <c r="M130" i="46"/>
  <c r="L27" i="73"/>
  <c r="L141" i="57"/>
  <c r="J93" i="60"/>
  <c r="J134" i="58"/>
  <c r="J63" i="67"/>
  <c r="J88" i="64"/>
  <c r="K142" i="63"/>
  <c r="J55" i="57"/>
  <c r="K142" i="61"/>
  <c r="J104" i="66"/>
  <c r="M50" i="59"/>
  <c r="K68" i="64"/>
  <c r="K112" i="46"/>
  <c r="H18" i="65"/>
  <c r="L96" i="46"/>
  <c r="I33" i="62"/>
  <c r="F21" i="88" s="1"/>
  <c r="L53" i="58"/>
  <c r="K135" i="63"/>
  <c r="J119" i="65"/>
  <c r="K78" i="58"/>
  <c r="J30" i="65"/>
  <c r="J146" i="46"/>
  <c r="J52" i="63"/>
  <c r="G106" i="62"/>
  <c r="D94" i="88" s="1"/>
  <c r="J121" i="67"/>
  <c r="L45" i="66"/>
  <c r="L138" i="63"/>
  <c r="N98" i="72"/>
  <c r="I77" i="67"/>
  <c r="I157" i="60"/>
  <c r="K62" i="61"/>
  <c r="K64" i="66"/>
  <c r="J152" i="62"/>
  <c r="G140" i="88" s="1"/>
  <c r="K42" i="67"/>
  <c r="I144" i="61"/>
  <c r="N21" i="73"/>
  <c r="I167" i="61"/>
  <c r="J45" i="65"/>
  <c r="L41" i="66"/>
  <c r="L73" i="59"/>
  <c r="N92" i="72"/>
  <c r="L60" i="57"/>
  <c r="L110" i="66"/>
  <c r="K162" i="66"/>
  <c r="J163" i="59"/>
  <c r="K108" i="60"/>
  <c r="L163" i="64"/>
  <c r="M125" i="73"/>
  <c r="I166" i="60"/>
  <c r="K103" i="59"/>
  <c r="G105" i="62"/>
  <c r="D93" i="88" s="1"/>
  <c r="G127" i="65"/>
  <c r="K163" i="67"/>
  <c r="K98" i="46"/>
  <c r="M102" i="46"/>
  <c r="M132" i="72"/>
  <c r="J59" i="58"/>
  <c r="J25" i="66"/>
  <c r="J133" i="62"/>
  <c r="G121" i="88" s="1"/>
  <c r="K36" i="73"/>
  <c r="K85" i="64"/>
  <c r="L69" i="58"/>
  <c r="M151" i="72"/>
  <c r="K77" i="46"/>
  <c r="J81" i="62"/>
  <c r="G69" i="88" s="1"/>
  <c r="J152" i="46"/>
  <c r="N61" i="73"/>
  <c r="M72" i="46"/>
  <c r="L106" i="57"/>
  <c r="K59" i="58"/>
  <c r="L135" i="66"/>
  <c r="K104" i="59"/>
  <c r="M65" i="58"/>
  <c r="K133" i="57"/>
  <c r="I136" i="60"/>
  <c r="N76" i="72"/>
  <c r="J137" i="58"/>
  <c r="K21" i="59"/>
  <c r="G29" i="65"/>
  <c r="J54" i="64"/>
  <c r="I72" i="67"/>
  <c r="H87" i="65"/>
  <c r="M137" i="73"/>
  <c r="J30" i="63"/>
  <c r="J142" i="58"/>
  <c r="J47" i="66"/>
  <c r="I161" i="67"/>
  <c r="I156" i="65"/>
  <c r="L110" i="61"/>
  <c r="K137" i="66"/>
  <c r="L81" i="58"/>
  <c r="K49" i="64"/>
  <c r="L26" i="59"/>
  <c r="M77" i="73"/>
  <c r="K26" i="46"/>
  <c r="L144" i="73"/>
  <c r="J76" i="61"/>
  <c r="K96" i="60"/>
  <c r="M103" i="57"/>
  <c r="H125" i="62"/>
  <c r="E113" i="88" s="1"/>
  <c r="I101" i="63"/>
  <c r="J33" i="64"/>
  <c r="J24" i="57"/>
  <c r="K166" i="60"/>
  <c r="K58" i="61"/>
  <c r="J130" i="59"/>
  <c r="K25" i="57"/>
  <c r="J36" i="60"/>
  <c r="N137" i="73"/>
  <c r="H75" i="65"/>
  <c r="I148" i="60"/>
  <c r="J136" i="65"/>
  <c r="H91" i="62"/>
  <c r="E79" i="88" s="1"/>
  <c r="J135" i="61"/>
  <c r="J69" i="60"/>
  <c r="L100" i="46"/>
  <c r="M134" i="57"/>
  <c r="K153" i="66"/>
  <c r="I64" i="65"/>
  <c r="M90" i="59"/>
  <c r="J85" i="67"/>
  <c r="L81" i="57"/>
  <c r="H65" i="62"/>
  <c r="E53" i="88" s="1"/>
  <c r="J103" i="60"/>
  <c r="H75" i="62"/>
  <c r="E63" i="88" s="1"/>
  <c r="G105" i="65"/>
  <c r="L141" i="59"/>
  <c r="L82" i="57"/>
  <c r="L157" i="66"/>
  <c r="L157" i="63"/>
  <c r="J48" i="57"/>
  <c r="J16" i="62"/>
  <c r="G4" i="88" s="1"/>
  <c r="M32" i="58"/>
  <c r="J35" i="46"/>
  <c r="J161" i="65"/>
  <c r="K118" i="46"/>
  <c r="H44" i="65"/>
  <c r="K32" i="59"/>
  <c r="L120" i="66"/>
  <c r="M28" i="59"/>
  <c r="J77" i="57"/>
  <c r="L145" i="58"/>
  <c r="L54" i="63"/>
  <c r="J90" i="64"/>
  <c r="L75" i="58"/>
  <c r="L126" i="66"/>
  <c r="J32" i="58"/>
  <c r="L31" i="58"/>
  <c r="J100" i="46"/>
  <c r="L111" i="58"/>
  <c r="J103" i="58"/>
  <c r="J77" i="58"/>
  <c r="K151" i="59"/>
  <c r="H54" i="62"/>
  <c r="E42" i="88" s="1"/>
  <c r="I93" i="65"/>
  <c r="L106" i="64"/>
  <c r="J107" i="60"/>
  <c r="M58" i="59"/>
  <c r="N134" i="73"/>
  <c r="L118" i="67"/>
  <c r="J145" i="57"/>
  <c r="L18" i="63"/>
  <c r="K48" i="64"/>
  <c r="L57" i="67"/>
  <c r="K18" i="73"/>
  <c r="K52" i="63"/>
  <c r="J70" i="58"/>
  <c r="J32" i="66"/>
  <c r="M113" i="57"/>
  <c r="N55" i="73"/>
  <c r="K163" i="59"/>
  <c r="J132" i="59"/>
  <c r="H15" i="62"/>
  <c r="E3" i="88" s="1"/>
  <c r="M35" i="73"/>
  <c r="M50" i="72"/>
  <c r="L139" i="73"/>
  <c r="K140" i="46"/>
  <c r="K50" i="57"/>
  <c r="N139" i="72"/>
  <c r="M53" i="46"/>
  <c r="J53" i="67"/>
  <c r="N35" i="73"/>
  <c r="L63" i="64"/>
  <c r="K44" i="46"/>
  <c r="L154" i="73"/>
  <c r="K109" i="73"/>
  <c r="I43" i="60"/>
  <c r="J32" i="46"/>
  <c r="N43" i="73"/>
  <c r="M113" i="58"/>
  <c r="J133" i="59"/>
  <c r="L87" i="64"/>
  <c r="K161" i="60"/>
  <c r="K63" i="46"/>
  <c r="L96" i="58"/>
  <c r="J44" i="60"/>
  <c r="M82" i="46"/>
  <c r="K95" i="64"/>
  <c r="N88" i="72"/>
  <c r="J98" i="63"/>
  <c r="N107" i="73"/>
  <c r="M93" i="58"/>
  <c r="J164" i="65"/>
  <c r="I159" i="61"/>
  <c r="K137" i="61"/>
  <c r="H39" i="62"/>
  <c r="E27" i="88" s="1"/>
  <c r="K89" i="58"/>
  <c r="J23" i="64"/>
  <c r="J53" i="64"/>
  <c r="H42" i="60"/>
  <c r="L131" i="59"/>
  <c r="M167" i="59"/>
  <c r="J39" i="63"/>
  <c r="J138" i="57"/>
  <c r="J94" i="62"/>
  <c r="G82" i="88" s="1"/>
  <c r="K107" i="59"/>
  <c r="M83" i="72"/>
  <c r="M154" i="73"/>
  <c r="J92" i="64"/>
  <c r="M96" i="72"/>
  <c r="J30" i="61"/>
  <c r="I158" i="65"/>
  <c r="J111" i="58"/>
  <c r="J151" i="57"/>
  <c r="J157" i="67"/>
  <c r="L167" i="58"/>
  <c r="J68" i="46"/>
  <c r="L143" i="57"/>
  <c r="I102" i="65"/>
  <c r="L35" i="58"/>
  <c r="I38" i="63"/>
  <c r="L165" i="72"/>
  <c r="L40" i="73"/>
  <c r="J97" i="67"/>
  <c r="H59" i="62"/>
  <c r="E47" i="88" s="1"/>
  <c r="N160" i="72"/>
  <c r="M148" i="59"/>
  <c r="L114" i="67"/>
  <c r="M69" i="46"/>
  <c r="L149" i="59"/>
  <c r="J56" i="46"/>
  <c r="K132" i="64"/>
  <c r="H134" i="62"/>
  <c r="E122" i="88" s="1"/>
  <c r="K35" i="57"/>
  <c r="J114" i="64"/>
  <c r="J102" i="57"/>
  <c r="J39" i="64"/>
  <c r="K114" i="58"/>
  <c r="N52" i="72"/>
  <c r="K62" i="60"/>
  <c r="K112" i="64"/>
  <c r="K85" i="58"/>
  <c r="H23" i="65"/>
  <c r="K115" i="73"/>
  <c r="J31" i="46"/>
  <c r="J24" i="60"/>
  <c r="J90" i="66"/>
  <c r="K32" i="60"/>
  <c r="M129" i="73"/>
  <c r="K109" i="67"/>
  <c r="J99" i="57"/>
  <c r="J43" i="58"/>
  <c r="J143" i="46"/>
  <c r="J161" i="59"/>
  <c r="M74" i="59"/>
  <c r="M112" i="58"/>
  <c r="L116" i="64"/>
  <c r="J131" i="66"/>
  <c r="K167" i="60"/>
  <c r="J37" i="58"/>
  <c r="J163" i="67"/>
  <c r="M71" i="73"/>
  <c r="K108" i="66"/>
  <c r="K136" i="66"/>
  <c r="K155" i="57"/>
  <c r="G41" i="62"/>
  <c r="D29" i="88" s="1"/>
  <c r="N22" i="73"/>
  <c r="I79" i="67"/>
  <c r="K56" i="63"/>
  <c r="K30" i="64"/>
  <c r="I156" i="62"/>
  <c r="F144" i="88" s="1"/>
  <c r="G30" i="65"/>
  <c r="J93" i="59"/>
  <c r="J112" i="60"/>
  <c r="L132" i="64"/>
  <c r="K152" i="58"/>
  <c r="J80" i="60"/>
  <c r="I30" i="67"/>
  <c r="K77" i="72"/>
  <c r="K152" i="72"/>
  <c r="H61" i="60"/>
  <c r="K92" i="72"/>
  <c r="M76" i="58"/>
  <c r="K38" i="60"/>
  <c r="K116" i="72"/>
  <c r="M23" i="72"/>
  <c r="K166" i="58"/>
  <c r="H18" i="60"/>
  <c r="J101" i="59"/>
  <c r="J115" i="46"/>
  <c r="L79" i="57"/>
  <c r="I121" i="67"/>
  <c r="I101" i="60"/>
  <c r="M23" i="73"/>
  <c r="I81" i="62"/>
  <c r="F69" i="88" s="1"/>
  <c r="K43" i="73"/>
  <c r="J154" i="62"/>
  <c r="G142" i="88" s="1"/>
  <c r="H50" i="60"/>
  <c r="K160" i="63"/>
  <c r="J121" i="65"/>
  <c r="L57" i="59"/>
  <c r="K28" i="72"/>
  <c r="J99" i="64"/>
  <c r="J99" i="61"/>
  <c r="I129" i="60"/>
  <c r="J75" i="67"/>
  <c r="K146" i="67"/>
  <c r="L87" i="66"/>
  <c r="K84" i="73"/>
  <c r="I127" i="60"/>
  <c r="K53" i="59"/>
  <c r="J57" i="64"/>
  <c r="L158" i="58"/>
  <c r="J146" i="57"/>
  <c r="L146" i="59"/>
  <c r="J108" i="64"/>
  <c r="I112" i="60"/>
  <c r="K138" i="73"/>
  <c r="N151" i="72"/>
  <c r="K44" i="61"/>
  <c r="L142" i="63"/>
  <c r="H74" i="60"/>
  <c r="J144" i="57"/>
  <c r="K91" i="57"/>
  <c r="H26" i="62"/>
  <c r="E14" i="88" s="1"/>
  <c r="K162" i="67"/>
  <c r="K27" i="61"/>
  <c r="K121" i="67"/>
  <c r="L160" i="66"/>
  <c r="K81" i="60"/>
  <c r="M81" i="73"/>
  <c r="J112" i="46"/>
  <c r="J68" i="64"/>
  <c r="M149" i="72"/>
  <c r="K140" i="73"/>
  <c r="L156" i="67"/>
  <c r="L155" i="46"/>
  <c r="J154" i="46"/>
  <c r="L28" i="64"/>
  <c r="K49" i="73"/>
  <c r="I115" i="60"/>
  <c r="G96" i="62"/>
  <c r="D84" i="88" s="1"/>
  <c r="K84" i="61"/>
  <c r="M96" i="57"/>
  <c r="G118" i="65"/>
  <c r="L50" i="63"/>
  <c r="I49" i="63"/>
  <c r="K141" i="58"/>
  <c r="K34" i="57"/>
  <c r="L126" i="73"/>
  <c r="M75" i="59"/>
  <c r="J45" i="66"/>
  <c r="G163" i="65"/>
  <c r="L57" i="61"/>
  <c r="M161" i="72"/>
  <c r="K157" i="67"/>
  <c r="L22" i="57"/>
  <c r="K59" i="72"/>
  <c r="J42" i="67"/>
  <c r="L97" i="59"/>
  <c r="L46" i="59"/>
  <c r="J55" i="64"/>
  <c r="L106" i="63"/>
  <c r="G164" i="65"/>
  <c r="L105" i="61"/>
  <c r="I104" i="60"/>
  <c r="K149" i="66"/>
  <c r="L156" i="66"/>
  <c r="J34" i="62"/>
  <c r="G22" i="88" s="1"/>
  <c r="H153" i="65"/>
  <c r="I42" i="67"/>
  <c r="K57" i="64"/>
  <c r="K133" i="58"/>
  <c r="N123" i="72"/>
  <c r="J76" i="66"/>
  <c r="L27" i="59"/>
  <c r="L61" i="57"/>
  <c r="N71" i="73"/>
  <c r="L99" i="66"/>
  <c r="K140" i="67"/>
  <c r="K154" i="64"/>
  <c r="J57" i="58"/>
  <c r="K162" i="59"/>
  <c r="K65" i="72"/>
  <c r="L117" i="72"/>
  <c r="L134" i="57"/>
  <c r="M141" i="58"/>
  <c r="J150" i="59"/>
  <c r="L110" i="63"/>
  <c r="I49" i="60"/>
  <c r="I74" i="60"/>
  <c r="M144" i="46"/>
  <c r="L25" i="72"/>
  <c r="I72" i="65"/>
  <c r="K150" i="72"/>
  <c r="K159" i="58"/>
  <c r="K60" i="64"/>
  <c r="L63" i="58"/>
  <c r="M45" i="59"/>
  <c r="M112" i="72"/>
  <c r="L81" i="67"/>
  <c r="K69" i="63"/>
  <c r="G142" i="62"/>
  <c r="D130" i="88" s="1"/>
  <c r="L35" i="67"/>
  <c r="H140" i="60"/>
  <c r="M18" i="59"/>
  <c r="L77" i="64"/>
  <c r="M160" i="72"/>
  <c r="N144" i="73"/>
  <c r="I115" i="61"/>
  <c r="K156" i="63"/>
  <c r="K114" i="59"/>
  <c r="M85" i="73"/>
  <c r="L25" i="73"/>
  <c r="I111" i="60"/>
  <c r="K60" i="57"/>
  <c r="L95" i="72"/>
  <c r="J117" i="64"/>
  <c r="L94" i="66"/>
  <c r="J44" i="46"/>
  <c r="L64" i="57"/>
  <c r="J85" i="60"/>
  <c r="M100" i="58"/>
  <c r="M86" i="73"/>
  <c r="M69" i="72"/>
  <c r="M95" i="59"/>
  <c r="L81" i="66"/>
  <c r="K45" i="63"/>
  <c r="K75" i="67"/>
  <c r="M90" i="57"/>
  <c r="K36" i="58"/>
  <c r="L159" i="72"/>
  <c r="L106" i="59"/>
  <c r="L20" i="58"/>
  <c r="L147" i="61"/>
  <c r="L26" i="67"/>
  <c r="K118" i="63"/>
  <c r="M165" i="73"/>
  <c r="J27" i="60"/>
  <c r="J99" i="67"/>
  <c r="M43" i="58"/>
  <c r="J140" i="60"/>
  <c r="L128" i="66"/>
  <c r="K76" i="64"/>
  <c r="I152" i="60"/>
  <c r="M161" i="73"/>
  <c r="L97" i="64"/>
  <c r="J58" i="63"/>
  <c r="J129" i="60"/>
  <c r="J52" i="58"/>
  <c r="G140" i="62"/>
  <c r="D128" i="88" s="1"/>
  <c r="J122" i="65"/>
  <c r="I124" i="67"/>
  <c r="K76" i="58"/>
  <c r="J22" i="67"/>
  <c r="K81" i="67"/>
  <c r="L136" i="57"/>
  <c r="J71" i="64"/>
  <c r="K139" i="57"/>
  <c r="M106" i="73"/>
  <c r="H139" i="60"/>
  <c r="L30" i="57"/>
  <c r="K80" i="72"/>
  <c r="J104" i="61"/>
  <c r="K165" i="64"/>
  <c r="L161" i="66"/>
  <c r="L60" i="67"/>
  <c r="M149" i="73"/>
  <c r="H31" i="65"/>
  <c r="K87" i="60"/>
  <c r="K106" i="63"/>
  <c r="I18" i="67"/>
  <c r="K77" i="63"/>
  <c r="I40" i="60"/>
  <c r="J120" i="66"/>
  <c r="J61" i="66"/>
  <c r="K100" i="61"/>
  <c r="L47" i="63"/>
  <c r="J62" i="65"/>
  <c r="L102" i="61"/>
  <c r="L126" i="46"/>
  <c r="L69" i="59"/>
  <c r="L51" i="64"/>
  <c r="I150" i="67"/>
  <c r="L34" i="73"/>
  <c r="H66" i="65"/>
  <c r="M167" i="72"/>
  <c r="K26" i="61"/>
  <c r="L107" i="64"/>
  <c r="M52" i="57"/>
  <c r="M72" i="73"/>
  <c r="L50" i="57"/>
  <c r="I108" i="60"/>
  <c r="K24" i="60"/>
  <c r="L31" i="61"/>
  <c r="K150" i="59"/>
  <c r="G78" i="65"/>
  <c r="J30" i="64"/>
  <c r="K124" i="61"/>
  <c r="K155" i="60"/>
  <c r="L35" i="72"/>
  <c r="K144" i="67"/>
  <c r="L138" i="61"/>
  <c r="J62" i="58"/>
  <c r="L88" i="57"/>
  <c r="L80" i="67"/>
  <c r="L102" i="58"/>
  <c r="J147" i="58"/>
  <c r="M123" i="73"/>
  <c r="K105" i="64"/>
  <c r="J151" i="63"/>
  <c r="K86" i="67"/>
  <c r="L139" i="64"/>
  <c r="K106" i="72"/>
  <c r="K119" i="67"/>
  <c r="K148" i="67"/>
  <c r="L20" i="57"/>
  <c r="J125" i="65"/>
  <c r="J124" i="67"/>
  <c r="K131" i="64"/>
  <c r="K128" i="67"/>
  <c r="L165" i="66"/>
  <c r="L46" i="67"/>
  <c r="K73" i="72"/>
  <c r="L107" i="72"/>
  <c r="L104" i="57"/>
  <c r="H49" i="65"/>
  <c r="L97" i="61"/>
  <c r="M44" i="57"/>
  <c r="K80" i="64"/>
  <c r="K112" i="67"/>
  <c r="K31" i="64"/>
  <c r="I83" i="60"/>
  <c r="J151" i="58"/>
  <c r="L95" i="57"/>
  <c r="J131" i="64"/>
  <c r="L157" i="67"/>
  <c r="J86" i="60"/>
  <c r="N64" i="72"/>
  <c r="G36" i="65"/>
  <c r="K150" i="63"/>
  <c r="L95" i="64"/>
  <c r="N126" i="72"/>
  <c r="K27" i="66"/>
  <c r="J159" i="58"/>
  <c r="J145" i="46"/>
  <c r="L54" i="57"/>
  <c r="K124" i="72"/>
  <c r="J120" i="60"/>
  <c r="J29" i="61"/>
  <c r="J119" i="46"/>
  <c r="J48" i="63"/>
  <c r="I35" i="65"/>
  <c r="J112" i="63"/>
  <c r="L126" i="57"/>
  <c r="G100" i="65"/>
  <c r="H142" i="62"/>
  <c r="E130" i="88" s="1"/>
  <c r="K78" i="67"/>
  <c r="K159" i="73"/>
  <c r="J140" i="67"/>
  <c r="J166" i="66"/>
  <c r="G110" i="65"/>
  <c r="I83" i="62"/>
  <c r="F71" i="88" s="1"/>
  <c r="K121" i="66"/>
  <c r="J93" i="66"/>
  <c r="J149" i="58"/>
  <c r="L139" i="67"/>
  <c r="M71" i="46"/>
  <c r="I127" i="62"/>
  <c r="F115" i="88" s="1"/>
  <c r="L158" i="59"/>
  <c r="N30" i="73"/>
  <c r="L149" i="72"/>
  <c r="J163" i="66"/>
  <c r="M164" i="72"/>
  <c r="H30" i="65"/>
  <c r="J100" i="65"/>
  <c r="J60" i="61"/>
  <c r="J65" i="57"/>
  <c r="K27" i="63"/>
  <c r="L101" i="59"/>
  <c r="K87" i="66"/>
  <c r="I31" i="65"/>
  <c r="H92" i="62"/>
  <c r="E80" i="88" s="1"/>
  <c r="G57" i="65"/>
  <c r="J159" i="57"/>
  <c r="J76" i="65"/>
  <c r="K69" i="58"/>
  <c r="I91" i="61"/>
  <c r="L21" i="66"/>
  <c r="J57" i="57"/>
  <c r="L34" i="66"/>
  <c r="M70" i="58"/>
  <c r="I125" i="63"/>
  <c r="L138" i="73"/>
  <c r="G54" i="65"/>
  <c r="K148" i="73"/>
  <c r="I146" i="67"/>
  <c r="K54" i="72"/>
  <c r="L53" i="57"/>
  <c r="I65" i="67"/>
  <c r="K41" i="61"/>
  <c r="G74" i="65"/>
  <c r="G159" i="65"/>
  <c r="M120" i="59"/>
  <c r="J59" i="66"/>
  <c r="J63" i="64"/>
  <c r="J113" i="60"/>
  <c r="L73" i="67"/>
  <c r="K153" i="46"/>
  <c r="N143" i="72"/>
  <c r="J120" i="46"/>
  <c r="L100" i="72"/>
  <c r="N29" i="73"/>
  <c r="I70" i="61"/>
  <c r="I64" i="61"/>
  <c r="L120" i="63"/>
  <c r="J134" i="57"/>
  <c r="G102" i="65"/>
  <c r="G16" i="62"/>
  <c r="D4" i="88" s="1"/>
  <c r="I44" i="67"/>
  <c r="J151" i="60"/>
  <c r="L94" i="59"/>
  <c r="J35" i="64"/>
  <c r="L76" i="61"/>
  <c r="J153" i="67"/>
  <c r="I30" i="65"/>
  <c r="M101" i="46"/>
  <c r="H56" i="60"/>
  <c r="M52" i="73"/>
  <c r="I32" i="61"/>
  <c r="K28" i="61"/>
  <c r="L118" i="61"/>
  <c r="H68" i="60"/>
  <c r="J37" i="61"/>
  <c r="J120" i="63"/>
  <c r="L134" i="72"/>
  <c r="J147" i="65"/>
  <c r="M165" i="59"/>
  <c r="I56" i="65"/>
  <c r="K115" i="61"/>
  <c r="J120" i="64"/>
  <c r="J66" i="57"/>
  <c r="H19" i="62"/>
  <c r="E7" i="88" s="1"/>
  <c r="K141" i="67"/>
  <c r="K128" i="57"/>
  <c r="K95" i="73"/>
  <c r="N50" i="72"/>
  <c r="L73" i="58"/>
  <c r="J122" i="67"/>
  <c r="M99" i="59"/>
  <c r="J40" i="57"/>
  <c r="L81" i="73"/>
  <c r="J89" i="67"/>
  <c r="K79" i="72"/>
  <c r="G59" i="62"/>
  <c r="D47" i="88" s="1"/>
  <c r="K91" i="63"/>
  <c r="M135" i="57"/>
  <c r="J28" i="57"/>
  <c r="K27" i="58"/>
  <c r="M153" i="46"/>
  <c r="L76" i="72"/>
  <c r="K164" i="72"/>
  <c r="J133" i="57"/>
  <c r="K65" i="66"/>
  <c r="K75" i="72"/>
  <c r="J109" i="60"/>
  <c r="L60" i="58"/>
  <c r="G25" i="65"/>
  <c r="L111" i="72"/>
  <c r="J34" i="59"/>
  <c r="L118" i="72"/>
  <c r="K150" i="67"/>
  <c r="M129" i="72"/>
  <c r="K165" i="46"/>
  <c r="L78" i="59"/>
  <c r="H31" i="62"/>
  <c r="E19" i="88" s="1"/>
  <c r="L113" i="72"/>
  <c r="K25" i="67"/>
  <c r="K97" i="57"/>
  <c r="K45" i="58"/>
  <c r="M65" i="73"/>
  <c r="K108" i="63"/>
  <c r="L90" i="72"/>
  <c r="K94" i="60"/>
  <c r="G125" i="62"/>
  <c r="D113" i="88" s="1"/>
  <c r="M159" i="57"/>
  <c r="J41" i="63"/>
  <c r="K157" i="64"/>
  <c r="I23" i="61"/>
  <c r="K95" i="66"/>
  <c r="K60" i="61"/>
  <c r="J111" i="67"/>
  <c r="J63" i="65"/>
  <c r="I59" i="62"/>
  <c r="F47" i="88" s="1"/>
  <c r="K163" i="63"/>
  <c r="K121" i="61"/>
  <c r="J109" i="58"/>
  <c r="L100" i="57"/>
  <c r="I143" i="67"/>
  <c r="L164" i="63"/>
  <c r="H152" i="65"/>
  <c r="K19" i="72"/>
  <c r="K71" i="61"/>
  <c r="N43" i="72"/>
  <c r="K138" i="46"/>
  <c r="K91" i="46"/>
  <c r="L89" i="64"/>
  <c r="H118" i="60"/>
  <c r="M111" i="72"/>
  <c r="M74" i="73"/>
  <c r="J114" i="67"/>
  <c r="L143" i="59"/>
  <c r="I29" i="67"/>
  <c r="J75" i="63"/>
  <c r="K33" i="73"/>
  <c r="J143" i="57"/>
  <c r="L132" i="67"/>
  <c r="K102" i="66"/>
  <c r="G94" i="62"/>
  <c r="D82" i="88" s="1"/>
  <c r="J131" i="58"/>
  <c r="K54" i="46"/>
  <c r="J118" i="62"/>
  <c r="G106" i="88" s="1"/>
  <c r="L80" i="64"/>
  <c r="J51" i="58"/>
  <c r="J90" i="58"/>
  <c r="M128" i="46"/>
  <c r="K110" i="61"/>
  <c r="K136" i="63"/>
  <c r="L32" i="66"/>
  <c r="L103" i="73"/>
  <c r="I135" i="60"/>
  <c r="J73" i="59"/>
  <c r="J60" i="60"/>
  <c r="L158" i="46"/>
  <c r="L154" i="67"/>
  <c r="K27" i="67"/>
  <c r="L35" i="46"/>
  <c r="J49" i="64"/>
  <c r="J88" i="65"/>
  <c r="J31" i="60"/>
  <c r="K131" i="46"/>
  <c r="K161" i="61"/>
  <c r="I85" i="60"/>
  <c r="M62" i="73"/>
  <c r="J95" i="58"/>
  <c r="M163" i="58"/>
  <c r="L148" i="67"/>
  <c r="J140" i="62"/>
  <c r="G128" i="88" s="1"/>
  <c r="J98" i="57"/>
  <c r="I27" i="60"/>
  <c r="I63" i="62"/>
  <c r="F51" i="88" s="1"/>
  <c r="I141" i="61"/>
  <c r="K108" i="64"/>
  <c r="J148" i="63"/>
  <c r="K92" i="61"/>
  <c r="K102" i="58"/>
  <c r="L126" i="58"/>
  <c r="K26" i="67"/>
  <c r="I54" i="62"/>
  <c r="F42" i="88" s="1"/>
  <c r="L95" i="66"/>
  <c r="L58" i="73"/>
  <c r="H112" i="65"/>
  <c r="L87" i="67"/>
  <c r="K66" i="59"/>
  <c r="L166" i="66"/>
  <c r="K124" i="66"/>
  <c r="H165" i="65"/>
  <c r="J152" i="66"/>
  <c r="L30" i="61"/>
  <c r="I144" i="63"/>
  <c r="L128" i="64"/>
  <c r="K118" i="73"/>
  <c r="K141" i="72"/>
  <c r="N80" i="73"/>
  <c r="K114" i="60"/>
  <c r="J63" i="62"/>
  <c r="G51" i="88" s="1"/>
  <c r="L19" i="67"/>
  <c r="H156" i="60"/>
  <c r="I84" i="62"/>
  <c r="F72" i="88" s="1"/>
  <c r="I76" i="60"/>
  <c r="J165" i="61"/>
  <c r="L65" i="63"/>
  <c r="C32" i="65"/>
  <c r="C32" i="60" s="1"/>
  <c r="E32" i="65"/>
  <c r="E149" i="65"/>
  <c r="C149" i="65"/>
  <c r="C149" i="60" s="1"/>
  <c r="E56" i="65"/>
  <c r="C56" i="65"/>
  <c r="C56" i="60" s="1"/>
  <c r="E137" i="65"/>
  <c r="C137" i="65"/>
  <c r="C137" i="60" s="1"/>
  <c r="C128" i="65"/>
  <c r="C128" i="60" s="1"/>
  <c r="E128" i="65"/>
  <c r="C98" i="65"/>
  <c r="C98" i="60" s="1"/>
  <c r="E98" i="65"/>
  <c r="C147" i="65"/>
  <c r="C147" i="60" s="1"/>
  <c r="E147" i="65"/>
  <c r="J95" i="60"/>
  <c r="J85" i="64"/>
  <c r="J93" i="67"/>
  <c r="L148" i="61"/>
  <c r="L149" i="63"/>
  <c r="J76" i="63"/>
  <c r="L66" i="58"/>
  <c r="J99" i="58"/>
  <c r="J79" i="62"/>
  <c r="G67" i="88" s="1"/>
  <c r="J55" i="59"/>
  <c r="J46" i="64"/>
  <c r="K101" i="63"/>
  <c r="I117" i="67"/>
  <c r="K121" i="72"/>
  <c r="N33" i="73"/>
  <c r="J140" i="46"/>
  <c r="I30" i="61"/>
  <c r="K137" i="73"/>
  <c r="J154" i="64"/>
  <c r="L35" i="66"/>
  <c r="L122" i="72"/>
  <c r="K138" i="66"/>
  <c r="L103" i="63"/>
  <c r="H149" i="60"/>
  <c r="L150" i="72"/>
  <c r="L119" i="58"/>
  <c r="L54" i="67"/>
  <c r="J87" i="67"/>
  <c r="J138" i="62"/>
  <c r="G126" i="88" s="1"/>
  <c r="N75" i="73"/>
  <c r="L135" i="61"/>
  <c r="M74" i="72"/>
  <c r="L165" i="57"/>
  <c r="I89" i="63"/>
  <c r="M145" i="73"/>
  <c r="K18" i="59"/>
  <c r="K154" i="67"/>
  <c r="K18" i="72"/>
  <c r="J80" i="66"/>
  <c r="G146" i="65"/>
  <c r="J148" i="67"/>
  <c r="J83" i="46"/>
  <c r="M105" i="57"/>
  <c r="K61" i="57"/>
  <c r="J44" i="67"/>
  <c r="K56" i="46"/>
  <c r="L103" i="67"/>
  <c r="N163" i="72"/>
  <c r="M166" i="73"/>
  <c r="J160" i="57"/>
  <c r="K104" i="73"/>
  <c r="M42" i="46"/>
  <c r="J41" i="67"/>
  <c r="J83" i="58"/>
  <c r="G154" i="62"/>
  <c r="D142" i="88" s="1"/>
  <c r="I99" i="62"/>
  <c r="F87" i="88" s="1"/>
  <c r="J36" i="67"/>
  <c r="M24" i="59"/>
  <c r="L161" i="58"/>
  <c r="M91" i="59"/>
  <c r="N157" i="73"/>
  <c r="J93" i="46"/>
  <c r="H47" i="65"/>
  <c r="L113" i="67"/>
  <c r="J22" i="60"/>
  <c r="J139" i="59"/>
  <c r="N128" i="72"/>
  <c r="G140" i="65"/>
  <c r="J19" i="62"/>
  <c r="G7" i="88" s="1"/>
  <c r="H73" i="62"/>
  <c r="E61" i="88" s="1"/>
  <c r="M19" i="59"/>
  <c r="M94" i="72"/>
  <c r="J67" i="46"/>
  <c r="K133" i="59"/>
  <c r="N124" i="72"/>
  <c r="I51" i="62"/>
  <c r="F39" i="88" s="1"/>
  <c r="K98" i="66"/>
  <c r="H28" i="60"/>
  <c r="M72" i="72"/>
  <c r="I68" i="62"/>
  <c r="F56" i="88" s="1"/>
  <c r="M25" i="72"/>
  <c r="J152" i="60"/>
  <c r="L32" i="63"/>
  <c r="K117" i="66"/>
  <c r="I147" i="61"/>
  <c r="K29" i="64"/>
  <c r="J161" i="60"/>
  <c r="J164" i="60"/>
  <c r="K32" i="73"/>
  <c r="M37" i="58"/>
  <c r="L167" i="67"/>
  <c r="J49" i="63"/>
  <c r="I88" i="61"/>
  <c r="K28" i="73"/>
  <c r="L33" i="63"/>
  <c r="J159" i="67"/>
  <c r="L133" i="58"/>
  <c r="J85" i="65"/>
  <c r="L137" i="59"/>
  <c r="I144" i="62"/>
  <c r="F132" i="88" s="1"/>
  <c r="I101" i="65"/>
  <c r="L106" i="72"/>
  <c r="H76" i="60"/>
  <c r="H160" i="60"/>
  <c r="M142" i="57"/>
  <c r="K157" i="66"/>
  <c r="I69" i="60"/>
  <c r="M136" i="59"/>
  <c r="I23" i="67"/>
  <c r="J124" i="57"/>
  <c r="G71" i="65"/>
  <c r="J121" i="61"/>
  <c r="M35" i="46"/>
  <c r="L149" i="67"/>
  <c r="K36" i="66"/>
  <c r="J130" i="63"/>
  <c r="J49" i="62"/>
  <c r="G37" i="88" s="1"/>
  <c r="H74" i="65"/>
  <c r="K63" i="58"/>
  <c r="I71" i="60"/>
  <c r="K167" i="46"/>
  <c r="K94" i="59"/>
  <c r="L106" i="61"/>
  <c r="I148" i="62"/>
  <c r="F136" i="88" s="1"/>
  <c r="J158" i="67"/>
  <c r="G20" i="62"/>
  <c r="D8" i="88" s="1"/>
  <c r="J69" i="46"/>
  <c r="K91" i="73"/>
  <c r="M164" i="59"/>
  <c r="J157" i="64"/>
  <c r="L18" i="57"/>
  <c r="M118" i="46"/>
  <c r="L107" i="63"/>
  <c r="G79" i="65"/>
  <c r="I30" i="60"/>
  <c r="K106" i="73"/>
  <c r="H83" i="60"/>
  <c r="J82" i="59"/>
  <c r="J103" i="66"/>
  <c r="M152" i="58"/>
  <c r="L161" i="59"/>
  <c r="J164" i="66"/>
  <c r="L22" i="46"/>
  <c r="K128" i="63"/>
  <c r="K70" i="58"/>
  <c r="K133" i="63"/>
  <c r="G104" i="65"/>
  <c r="L153" i="57"/>
  <c r="L131" i="72"/>
  <c r="K78" i="63"/>
  <c r="J64" i="66"/>
  <c r="K86" i="63"/>
  <c r="J164" i="61"/>
  <c r="J162" i="62"/>
  <c r="G150" i="88" s="1"/>
  <c r="K83" i="67"/>
  <c r="H52" i="65"/>
  <c r="G51" i="65"/>
  <c r="J166" i="46"/>
  <c r="J52" i="60"/>
  <c r="L74" i="64"/>
  <c r="J93" i="58"/>
  <c r="K25" i="60"/>
  <c r="I46" i="67"/>
  <c r="N129" i="73"/>
  <c r="L51" i="46"/>
  <c r="M83" i="57"/>
  <c r="L102" i="73"/>
  <c r="I78" i="63"/>
  <c r="N83" i="72"/>
  <c r="I133" i="60"/>
  <c r="G107" i="65"/>
  <c r="L20" i="73"/>
  <c r="J20" i="46"/>
  <c r="K67" i="46"/>
  <c r="I134" i="62"/>
  <c r="F122" i="88" s="1"/>
  <c r="H25" i="60"/>
  <c r="K160" i="61"/>
  <c r="L137" i="73"/>
  <c r="J84" i="57"/>
  <c r="K64" i="61"/>
  <c r="L48" i="64"/>
  <c r="I102" i="60"/>
  <c r="M130" i="58"/>
  <c r="J89" i="66"/>
  <c r="M64" i="73"/>
  <c r="K125" i="57"/>
  <c r="J150" i="65"/>
  <c r="G68" i="65"/>
  <c r="K125" i="60"/>
  <c r="I50" i="60"/>
  <c r="K39" i="72"/>
  <c r="I78" i="60"/>
  <c r="J59" i="67"/>
  <c r="L140" i="57"/>
  <c r="M95" i="73"/>
  <c r="L42" i="72"/>
  <c r="H43" i="62"/>
  <c r="E31" i="88" s="1"/>
  <c r="K94" i="61"/>
  <c r="K28" i="46"/>
  <c r="M30" i="57"/>
  <c r="K44" i="67"/>
  <c r="K88" i="72"/>
  <c r="I97" i="61"/>
  <c r="J49" i="60"/>
  <c r="L38" i="63"/>
  <c r="M97" i="59"/>
  <c r="G138" i="65"/>
  <c r="J67" i="61"/>
  <c r="N60" i="73"/>
  <c r="J40" i="59"/>
  <c r="J31" i="58"/>
  <c r="J107" i="67"/>
  <c r="G93" i="65"/>
  <c r="I25" i="63"/>
  <c r="K51" i="66"/>
  <c r="J96" i="64"/>
  <c r="L125" i="58"/>
  <c r="M97" i="72"/>
  <c r="J137" i="60"/>
  <c r="I113" i="67"/>
  <c r="M124" i="46"/>
  <c r="H155" i="62"/>
  <c r="E143" i="88" s="1"/>
  <c r="K23" i="67"/>
  <c r="J91" i="66"/>
  <c r="J160" i="58"/>
  <c r="J88" i="59"/>
  <c r="H147" i="62"/>
  <c r="E135" i="88" s="1"/>
  <c r="L123" i="61"/>
  <c r="M126" i="59"/>
  <c r="L105" i="66"/>
  <c r="L152" i="61"/>
  <c r="M103" i="46"/>
  <c r="I129" i="63"/>
  <c r="M84" i="73"/>
  <c r="M56" i="59"/>
  <c r="N69" i="72"/>
  <c r="J34" i="67"/>
  <c r="I117" i="63"/>
  <c r="J65" i="60"/>
  <c r="L44" i="67"/>
  <c r="J49" i="46"/>
  <c r="L48" i="66"/>
  <c r="K50" i="73"/>
  <c r="K105" i="61"/>
  <c r="K113" i="64"/>
  <c r="L91" i="63"/>
  <c r="J67" i="60"/>
  <c r="J60" i="63"/>
  <c r="L113" i="46"/>
  <c r="K54" i="61"/>
  <c r="K88" i="67"/>
  <c r="H40" i="62"/>
  <c r="E28" i="88" s="1"/>
  <c r="H41" i="65"/>
  <c r="J68" i="61"/>
  <c r="K87" i="46"/>
  <c r="K150" i="61"/>
  <c r="L71" i="63"/>
  <c r="L118" i="46"/>
  <c r="N59" i="73"/>
  <c r="K138" i="61"/>
  <c r="H132" i="65"/>
  <c r="K161" i="72"/>
  <c r="K18" i="63"/>
  <c r="L141" i="61"/>
  <c r="L166" i="73"/>
  <c r="J146" i="59"/>
  <c r="M67" i="59"/>
  <c r="L148" i="63"/>
  <c r="K69" i="72"/>
  <c r="H135" i="60"/>
  <c r="J51" i="65"/>
  <c r="L99" i="64"/>
  <c r="J117" i="46"/>
  <c r="J141" i="57"/>
  <c r="M151" i="59"/>
  <c r="K92" i="73"/>
  <c r="K155" i="63"/>
  <c r="L75" i="72"/>
  <c r="J148" i="59"/>
  <c r="J23" i="46"/>
  <c r="J114" i="66"/>
  <c r="L27" i="57"/>
  <c r="M87" i="72"/>
  <c r="L58" i="63"/>
  <c r="M115" i="57"/>
  <c r="L109" i="73"/>
  <c r="G81" i="62"/>
  <c r="D69" i="88" s="1"/>
  <c r="J80" i="61"/>
  <c r="J46" i="66"/>
  <c r="M126" i="46"/>
  <c r="I152" i="61"/>
  <c r="I41" i="65"/>
  <c r="J20" i="66"/>
  <c r="L163" i="57"/>
  <c r="H133" i="62"/>
  <c r="E121" i="88" s="1"/>
  <c r="K94" i="64"/>
  <c r="K146" i="63"/>
  <c r="K147" i="57"/>
  <c r="L85" i="59"/>
  <c r="N32" i="72"/>
  <c r="M32" i="46"/>
  <c r="M21" i="58"/>
  <c r="H105" i="62"/>
  <c r="E93" i="88" s="1"/>
  <c r="K18" i="57"/>
  <c r="K51" i="58"/>
  <c r="K159" i="72"/>
  <c r="I63" i="63"/>
  <c r="J140" i="65"/>
  <c r="M105" i="46"/>
  <c r="L41" i="59"/>
  <c r="G49" i="62"/>
  <c r="D37" i="88" s="1"/>
  <c r="I128" i="62"/>
  <c r="F116" i="88" s="1"/>
  <c r="M92" i="58"/>
  <c r="L88" i="63"/>
  <c r="N87" i="73"/>
  <c r="H28" i="62"/>
  <c r="E16" i="88" s="1"/>
  <c r="K20" i="64"/>
  <c r="M139" i="73"/>
  <c r="L138" i="59"/>
  <c r="I44" i="63"/>
  <c r="L130" i="67"/>
  <c r="K125" i="58"/>
  <c r="K31" i="67"/>
  <c r="H110" i="62"/>
  <c r="E98" i="88" s="1"/>
  <c r="L154" i="58"/>
  <c r="M91" i="58"/>
  <c r="N72" i="73"/>
  <c r="N136" i="73"/>
  <c r="L161" i="67"/>
  <c r="K25" i="66"/>
  <c r="J120" i="62"/>
  <c r="G108" i="88" s="1"/>
  <c r="L89" i="67"/>
  <c r="H46" i="60"/>
  <c r="K19" i="60"/>
  <c r="H60" i="60"/>
  <c r="K68" i="67"/>
  <c r="N114" i="72"/>
  <c r="J18" i="60"/>
  <c r="J145" i="62"/>
  <c r="G133" i="88" s="1"/>
  <c r="L163" i="72"/>
  <c r="L129" i="46"/>
  <c r="K62" i="73"/>
  <c r="L76" i="46"/>
  <c r="N96" i="73"/>
  <c r="L160" i="73"/>
  <c r="G87" i="62"/>
  <c r="D75" i="88" s="1"/>
  <c r="M69" i="59"/>
  <c r="I135" i="67"/>
  <c r="L54" i="66"/>
  <c r="K127" i="58"/>
  <c r="L130" i="59"/>
  <c r="K109" i="66"/>
  <c r="J18" i="58"/>
  <c r="J101" i="60"/>
  <c r="J23" i="62"/>
  <c r="G11" i="88" s="1"/>
  <c r="L78" i="67"/>
  <c r="L23" i="59"/>
  <c r="H30" i="62"/>
  <c r="E18" i="88" s="1"/>
  <c r="J163" i="60"/>
  <c r="I59" i="65"/>
  <c r="J30" i="62"/>
  <c r="G18" i="88" s="1"/>
  <c r="H53" i="60"/>
  <c r="L18" i="67"/>
  <c r="L77" i="72"/>
  <c r="H155" i="65"/>
  <c r="J39" i="46"/>
  <c r="L55" i="61"/>
  <c r="I99" i="67"/>
  <c r="J19" i="46"/>
  <c r="J73" i="60"/>
  <c r="J125" i="61"/>
  <c r="K98" i="67"/>
  <c r="L30" i="67"/>
  <c r="I70" i="65"/>
  <c r="K164" i="60"/>
  <c r="H108" i="65"/>
  <c r="L102" i="72"/>
  <c r="J95" i="59"/>
  <c r="L167" i="72"/>
  <c r="M152" i="59"/>
  <c r="K148" i="64"/>
  <c r="M44" i="58"/>
  <c r="K45" i="72"/>
  <c r="K20" i="60"/>
  <c r="K21" i="73"/>
  <c r="L167" i="64"/>
  <c r="J108" i="62"/>
  <c r="G96" i="88" s="1"/>
  <c r="I161" i="63"/>
  <c r="M73" i="73"/>
  <c r="H80" i="65"/>
  <c r="K127" i="61"/>
  <c r="I113" i="61"/>
  <c r="J26" i="65"/>
  <c r="K141" i="61"/>
  <c r="G133" i="62"/>
  <c r="D121" i="88" s="1"/>
  <c r="I31" i="62"/>
  <c r="F19" i="88" s="1"/>
  <c r="I55" i="61"/>
  <c r="J37" i="64"/>
  <c r="J146" i="67"/>
  <c r="K99" i="61"/>
  <c r="I108" i="63"/>
  <c r="L28" i="73"/>
  <c r="J96" i="65"/>
  <c r="K114" i="66"/>
  <c r="H97" i="65"/>
  <c r="I100" i="61"/>
  <c r="J79" i="59"/>
  <c r="L124" i="57"/>
  <c r="J86" i="65"/>
  <c r="J34" i="66"/>
  <c r="I128" i="60"/>
  <c r="J43" i="57"/>
  <c r="I94" i="63"/>
  <c r="H100" i="65"/>
  <c r="M85" i="46"/>
  <c r="H146" i="62"/>
  <c r="E134" i="88" s="1"/>
  <c r="K109" i="61"/>
  <c r="K165" i="67"/>
  <c r="K158" i="57"/>
  <c r="G70" i="65"/>
  <c r="J137" i="62"/>
  <c r="G125" i="88" s="1"/>
  <c r="H104" i="60"/>
  <c r="J92" i="46"/>
  <c r="M103" i="72"/>
  <c r="L102" i="63"/>
  <c r="J166" i="59"/>
  <c r="K38" i="67"/>
  <c r="M47" i="58"/>
  <c r="J92" i="63"/>
  <c r="K29" i="59"/>
  <c r="J148" i="64"/>
  <c r="J134" i="65"/>
  <c r="K115" i="57"/>
  <c r="K80" i="73"/>
  <c r="I150" i="61"/>
  <c r="I79" i="60"/>
  <c r="K103" i="46"/>
  <c r="K56" i="58"/>
  <c r="L109" i="57"/>
  <c r="G124" i="65"/>
  <c r="L38" i="66"/>
  <c r="J76" i="58"/>
  <c r="K133" i="46"/>
  <c r="L86" i="64"/>
  <c r="K156" i="67"/>
  <c r="J18" i="57"/>
  <c r="L104" i="66"/>
  <c r="G14" i="62"/>
  <c r="D2" i="88" s="1"/>
  <c r="L127" i="73"/>
  <c r="K92" i="60"/>
  <c r="M160" i="57"/>
  <c r="J75" i="57"/>
  <c r="L166" i="67"/>
  <c r="I76" i="62"/>
  <c r="F64" i="88" s="1"/>
  <c r="I121" i="61"/>
  <c r="L127" i="61"/>
  <c r="K143" i="63"/>
  <c r="G83" i="62"/>
  <c r="D71" i="88" s="1"/>
  <c r="J108" i="63"/>
  <c r="J116" i="67"/>
  <c r="J57" i="63"/>
  <c r="L27" i="67"/>
  <c r="L120" i="64"/>
  <c r="J120" i="57"/>
  <c r="H42" i="62"/>
  <c r="E30" i="88" s="1"/>
  <c r="J45" i="60"/>
  <c r="N39" i="72"/>
  <c r="M47" i="57"/>
  <c r="K90" i="73"/>
  <c r="M94" i="73"/>
  <c r="K62" i="59"/>
  <c r="K34" i="64"/>
  <c r="L19" i="66"/>
  <c r="K53" i="46"/>
  <c r="L107" i="67"/>
  <c r="G37" i="62"/>
  <c r="D25" i="88" s="1"/>
  <c r="J81" i="61"/>
  <c r="M68" i="58"/>
  <c r="J73" i="63"/>
  <c r="L158" i="67"/>
  <c r="K92" i="63"/>
  <c r="M65" i="57"/>
  <c r="J54" i="62"/>
  <c r="G42" i="88" s="1"/>
  <c r="J106" i="66"/>
  <c r="L151" i="46"/>
  <c r="H143" i="65"/>
  <c r="M110" i="58"/>
  <c r="I122" i="67"/>
  <c r="L133" i="61"/>
  <c r="L46" i="63"/>
  <c r="J101" i="64"/>
  <c r="L40" i="63"/>
  <c r="L75" i="73"/>
  <c r="G143" i="62"/>
  <c r="D131" i="88" s="1"/>
  <c r="H50" i="65"/>
  <c r="I157" i="67"/>
  <c r="M80" i="59"/>
  <c r="K46" i="59"/>
  <c r="J155" i="64"/>
  <c r="L92" i="73"/>
  <c r="N23" i="72"/>
  <c r="K127" i="66"/>
  <c r="K70" i="66"/>
  <c r="J124" i="59"/>
  <c r="M49" i="59"/>
  <c r="L116" i="61"/>
  <c r="L45" i="59"/>
  <c r="I130" i="60"/>
  <c r="I147" i="62"/>
  <c r="F135" i="88" s="1"/>
  <c r="L161" i="72"/>
  <c r="L90" i="63"/>
  <c r="M33" i="59"/>
  <c r="K90" i="63"/>
  <c r="J130" i="65"/>
  <c r="G92" i="65"/>
  <c r="J117" i="66"/>
  <c r="K121" i="63"/>
  <c r="M21" i="46"/>
  <c r="J109" i="65"/>
  <c r="M159" i="59"/>
  <c r="K67" i="63"/>
  <c r="K82" i="64"/>
  <c r="J85" i="46"/>
  <c r="J116" i="57"/>
  <c r="K53" i="60"/>
  <c r="J56" i="65"/>
  <c r="L18" i="46"/>
  <c r="J38" i="62"/>
  <c r="G26" i="88" s="1"/>
  <c r="K115" i="67"/>
  <c r="L72" i="57"/>
  <c r="J19" i="57"/>
  <c r="K50" i="63"/>
  <c r="M152" i="73"/>
  <c r="K73" i="58"/>
  <c r="K119" i="58"/>
  <c r="M43" i="73"/>
  <c r="L164" i="67"/>
  <c r="J124" i="58"/>
  <c r="L53" i="61"/>
  <c r="H67" i="62"/>
  <c r="E55" i="88" s="1"/>
  <c r="L24" i="72"/>
  <c r="K45" i="67"/>
  <c r="I21" i="60"/>
  <c r="J37" i="46"/>
  <c r="L43" i="73"/>
  <c r="K62" i="72"/>
  <c r="J91" i="46"/>
  <c r="M152" i="57"/>
  <c r="L81" i="59"/>
  <c r="I136" i="61"/>
  <c r="L108" i="73"/>
  <c r="K144" i="59"/>
  <c r="L52" i="72"/>
  <c r="K99" i="67"/>
  <c r="M130" i="57"/>
  <c r="L54" i="46"/>
  <c r="L52" i="64"/>
  <c r="J25" i="59"/>
  <c r="G99" i="65"/>
  <c r="H69" i="60"/>
  <c r="J98" i="66"/>
  <c r="H145" i="62"/>
  <c r="E133" i="88" s="1"/>
  <c r="K93" i="57"/>
  <c r="L32" i="59"/>
  <c r="J68" i="66"/>
  <c r="M60" i="57"/>
  <c r="L70" i="59"/>
  <c r="J62" i="60"/>
  <c r="M43" i="57"/>
  <c r="K23" i="57"/>
  <c r="L160" i="57"/>
  <c r="L67" i="61"/>
  <c r="K54" i="73"/>
  <c r="L161" i="73"/>
  <c r="L164" i="57"/>
  <c r="J113" i="65"/>
  <c r="J50" i="67"/>
  <c r="N135" i="72"/>
  <c r="L74" i="57"/>
  <c r="L49" i="72"/>
  <c r="I28" i="67"/>
  <c r="J147" i="62"/>
  <c r="G135" i="88" s="1"/>
  <c r="K64" i="67"/>
  <c r="M146" i="46"/>
  <c r="I158" i="62"/>
  <c r="F146" i="88" s="1"/>
  <c r="K90" i="57"/>
  <c r="M18" i="46"/>
  <c r="M84" i="59"/>
  <c r="J24" i="67"/>
  <c r="L87" i="57"/>
  <c r="I143" i="65"/>
  <c r="K66" i="66"/>
  <c r="K59" i="66"/>
  <c r="J38" i="59"/>
  <c r="K146" i="60"/>
  <c r="K124" i="73"/>
  <c r="L149" i="61"/>
  <c r="I96" i="60"/>
  <c r="K34" i="73"/>
  <c r="K75" i="58"/>
  <c r="J88" i="62"/>
  <c r="G76" i="88" s="1"/>
  <c r="L80" i="58"/>
  <c r="L77" i="73"/>
  <c r="M70" i="72"/>
  <c r="J39" i="58"/>
  <c r="K131" i="60"/>
  <c r="L67" i="67"/>
  <c r="G55" i="65"/>
  <c r="G132" i="65"/>
  <c r="L129" i="61"/>
  <c r="K107" i="63"/>
  <c r="J40" i="64"/>
  <c r="L115" i="72"/>
  <c r="K116" i="66"/>
  <c r="K139" i="59"/>
  <c r="J94" i="59"/>
  <c r="I54" i="67"/>
  <c r="J167" i="67"/>
  <c r="L98" i="73"/>
  <c r="L107" i="46"/>
  <c r="I149" i="62"/>
  <c r="F137" i="88" s="1"/>
  <c r="K82" i="46"/>
  <c r="K106" i="66"/>
  <c r="G98" i="62"/>
  <c r="D86" i="88" s="1"/>
  <c r="K66" i="67"/>
  <c r="J40" i="60"/>
  <c r="J143" i="62"/>
  <c r="G131" i="88" s="1"/>
  <c r="M45" i="72"/>
  <c r="K44" i="73"/>
  <c r="G84" i="62"/>
  <c r="D72" i="88" s="1"/>
  <c r="H106" i="62"/>
  <c r="E94" i="88" s="1"/>
  <c r="L42" i="58"/>
  <c r="L162" i="64"/>
  <c r="N152" i="72"/>
  <c r="M128" i="73"/>
  <c r="K42" i="63"/>
  <c r="M152" i="46"/>
  <c r="M50" i="58"/>
  <c r="K165" i="72"/>
  <c r="M38" i="46"/>
  <c r="I118" i="63"/>
  <c r="J84" i="67"/>
  <c r="J20" i="61"/>
  <c r="L73" i="64"/>
  <c r="I41" i="63"/>
  <c r="J102" i="60"/>
  <c r="M20" i="73"/>
  <c r="K33" i="64"/>
  <c r="H24" i="65"/>
  <c r="M136" i="57"/>
  <c r="K57" i="58"/>
  <c r="L142" i="61"/>
  <c r="K112" i="66"/>
  <c r="J36" i="66"/>
  <c r="J45" i="58"/>
  <c r="L157" i="57"/>
  <c r="I143" i="63"/>
  <c r="M61" i="72"/>
  <c r="I100" i="60"/>
  <c r="L151" i="57"/>
  <c r="L61" i="73"/>
  <c r="K57" i="67"/>
  <c r="K55" i="61"/>
  <c r="M112" i="73"/>
  <c r="K44" i="58"/>
  <c r="J157" i="46"/>
  <c r="K139" i="46"/>
  <c r="L23" i="57"/>
  <c r="H140" i="62"/>
  <c r="E128" i="88" s="1"/>
  <c r="I62" i="62"/>
  <c r="F50" i="88" s="1"/>
  <c r="M26" i="46"/>
  <c r="J116" i="65"/>
  <c r="H44" i="60"/>
  <c r="H156" i="65"/>
  <c r="K53" i="58"/>
  <c r="M154" i="72"/>
  <c r="K64" i="63"/>
  <c r="L118" i="59"/>
  <c r="M47" i="73"/>
  <c r="G166" i="65"/>
  <c r="L149" i="64"/>
  <c r="L113" i="58"/>
  <c r="H136" i="62"/>
  <c r="E124" i="88" s="1"/>
  <c r="G122" i="65"/>
  <c r="K83" i="59"/>
  <c r="N98" i="73"/>
  <c r="M85" i="72"/>
  <c r="J87" i="59"/>
  <c r="J49" i="58"/>
  <c r="K53" i="73"/>
  <c r="M22" i="73"/>
  <c r="J159" i="64"/>
  <c r="L125" i="57"/>
  <c r="K62" i="63"/>
  <c r="L41" i="63"/>
  <c r="I161" i="65"/>
  <c r="K33" i="60"/>
  <c r="M81" i="46"/>
  <c r="M132" i="73"/>
  <c r="J47" i="63"/>
  <c r="J98" i="60"/>
  <c r="L107" i="61"/>
  <c r="J58" i="61"/>
  <c r="J73" i="67"/>
  <c r="K153" i="64"/>
  <c r="J28" i="64"/>
  <c r="N142" i="73"/>
  <c r="L125" i="64"/>
  <c r="K150" i="58"/>
  <c r="I151" i="63"/>
  <c r="M119" i="46"/>
  <c r="L148" i="58"/>
  <c r="I97" i="67"/>
  <c r="K95" i="46"/>
  <c r="I153" i="61"/>
  <c r="L33" i="59"/>
  <c r="K152" i="67"/>
  <c r="J143" i="61"/>
  <c r="J35" i="57"/>
  <c r="L56" i="73"/>
  <c r="J78" i="63"/>
  <c r="K100" i="66"/>
  <c r="M161" i="58"/>
  <c r="I37" i="65"/>
  <c r="L28" i="61"/>
  <c r="G139" i="62"/>
  <c r="D127" i="88" s="1"/>
  <c r="I25" i="67"/>
  <c r="L77" i="66"/>
  <c r="K127" i="73"/>
  <c r="J157" i="61"/>
  <c r="H125" i="65"/>
  <c r="K68" i="63"/>
  <c r="K135" i="66"/>
  <c r="M156" i="57"/>
  <c r="M28" i="58"/>
  <c r="I91" i="65"/>
  <c r="J165" i="65"/>
  <c r="M85" i="57"/>
  <c r="J82" i="67"/>
  <c r="K130" i="63"/>
  <c r="G145" i="62"/>
  <c r="D133" i="88" s="1"/>
  <c r="J74" i="46"/>
  <c r="J69" i="65"/>
  <c r="I42" i="60"/>
  <c r="N91" i="72"/>
  <c r="I116" i="62"/>
  <c r="F104" i="88" s="1"/>
  <c r="M153" i="72"/>
  <c r="J91" i="61"/>
  <c r="L100" i="67"/>
  <c r="J87" i="58"/>
  <c r="H36" i="60"/>
  <c r="L93" i="59"/>
  <c r="I52" i="62"/>
  <c r="F40" i="88" s="1"/>
  <c r="H148" i="65"/>
  <c r="L47" i="58"/>
  <c r="L58" i="66"/>
  <c r="H51" i="65"/>
  <c r="L132" i="72"/>
  <c r="I16" i="62"/>
  <c r="F4" i="88" s="1"/>
  <c r="K51" i="63"/>
  <c r="J69" i="64"/>
  <c r="K57" i="57"/>
  <c r="I92" i="67"/>
  <c r="J101" i="66"/>
  <c r="J148" i="66"/>
  <c r="L86" i="59"/>
  <c r="J160" i="66"/>
  <c r="L104" i="61"/>
  <c r="L150" i="67"/>
  <c r="L96" i="72"/>
  <c r="N66" i="73"/>
  <c r="G38" i="62"/>
  <c r="D26" i="88" s="1"/>
  <c r="J51" i="61"/>
  <c r="M36" i="72"/>
  <c r="H124" i="62"/>
  <c r="E112" i="88" s="1"/>
  <c r="K74" i="67"/>
  <c r="L143" i="46"/>
  <c r="J92" i="57"/>
  <c r="M84" i="46"/>
  <c r="J59" i="59"/>
  <c r="J165" i="46"/>
  <c r="I34" i="60"/>
  <c r="J22" i="63"/>
  <c r="G45" i="62"/>
  <c r="D33" i="88" s="1"/>
  <c r="L110" i="73"/>
  <c r="K30" i="72"/>
  <c r="J131" i="62"/>
  <c r="G119" i="88" s="1"/>
  <c r="I142" i="65"/>
  <c r="I59" i="60"/>
  <c r="K105" i="60"/>
  <c r="L42" i="57"/>
  <c r="I82" i="62"/>
  <c r="F70" i="88" s="1"/>
  <c r="L86" i="58"/>
  <c r="M119" i="59"/>
  <c r="I136" i="67"/>
  <c r="G155" i="65"/>
  <c r="L20" i="61"/>
  <c r="J125" i="59"/>
  <c r="L43" i="59"/>
  <c r="L162" i="59"/>
  <c r="L153" i="63"/>
  <c r="I109" i="63"/>
  <c r="M57" i="73"/>
  <c r="M91" i="73"/>
  <c r="I106" i="65"/>
  <c r="I123" i="63"/>
  <c r="H70" i="65"/>
  <c r="I49" i="61"/>
  <c r="I46" i="65"/>
  <c r="L139" i="57"/>
  <c r="L145" i="61"/>
  <c r="K109" i="60"/>
  <c r="J69" i="59"/>
  <c r="K86" i="57"/>
  <c r="J92" i="62"/>
  <c r="G80" i="88" s="1"/>
  <c r="L37" i="63"/>
  <c r="M150" i="57"/>
  <c r="K34" i="60"/>
  <c r="I71" i="61"/>
  <c r="K37" i="66"/>
  <c r="K140" i="60"/>
  <c r="K127" i="72"/>
  <c r="G17" i="62"/>
  <c r="D5" i="88" s="1"/>
  <c r="K82" i="63"/>
  <c r="K122" i="57"/>
  <c r="I133" i="63"/>
  <c r="J42" i="62"/>
  <c r="G30" i="88" s="1"/>
  <c r="N116" i="72"/>
  <c r="L146" i="46"/>
  <c r="L89" i="58"/>
  <c r="H166" i="65"/>
  <c r="K119" i="64"/>
  <c r="J31" i="57"/>
  <c r="G55" i="62"/>
  <c r="D43" i="88" s="1"/>
  <c r="K166" i="59"/>
  <c r="L131" i="73"/>
  <c r="J67" i="64"/>
  <c r="L22" i="66"/>
  <c r="K91" i="72"/>
  <c r="N113" i="72"/>
  <c r="H132" i="60"/>
  <c r="J72" i="67"/>
  <c r="I111" i="63"/>
  <c r="M152" i="72"/>
  <c r="L54" i="64"/>
  <c r="M145" i="46"/>
  <c r="I68" i="60"/>
  <c r="J104" i="64"/>
  <c r="I125" i="67"/>
  <c r="H54" i="60"/>
  <c r="M66" i="72"/>
  <c r="J164" i="63"/>
  <c r="J35" i="65"/>
  <c r="J48" i="59"/>
  <c r="K116" i="46"/>
  <c r="L132" i="57"/>
  <c r="K117" i="72"/>
  <c r="J61" i="46"/>
  <c r="K38" i="73"/>
  <c r="K125" i="73"/>
  <c r="J81" i="66"/>
  <c r="L41" i="58"/>
  <c r="K63" i="63"/>
  <c r="I145" i="61"/>
  <c r="M22" i="46"/>
  <c r="I76" i="63"/>
  <c r="N119" i="73"/>
  <c r="L146" i="58"/>
  <c r="M67" i="57"/>
  <c r="J97" i="63"/>
  <c r="J133" i="64"/>
  <c r="M164" i="58"/>
  <c r="K22" i="73"/>
  <c r="L104" i="58"/>
  <c r="N88" i="73"/>
  <c r="K23" i="46"/>
  <c r="K139" i="64"/>
  <c r="I18" i="60"/>
  <c r="J125" i="60"/>
  <c r="L136" i="61"/>
  <c r="M122" i="46"/>
  <c r="L56" i="67"/>
  <c r="J167" i="59"/>
  <c r="H124" i="60"/>
  <c r="I96" i="61"/>
  <c r="I137" i="61"/>
  <c r="N115" i="73"/>
  <c r="J22" i="64"/>
  <c r="K74" i="59"/>
  <c r="H150" i="65"/>
  <c r="K107" i="58"/>
  <c r="G84" i="65"/>
  <c r="K66" i="61"/>
  <c r="K166" i="66"/>
  <c r="J132" i="61"/>
  <c r="I35" i="62"/>
  <c r="F23" i="88" s="1"/>
  <c r="I52" i="61"/>
  <c r="L122" i="57"/>
  <c r="I139" i="67"/>
  <c r="M83" i="58"/>
  <c r="K147" i="73"/>
  <c r="M75" i="58"/>
  <c r="H26" i="60"/>
  <c r="G92" i="62"/>
  <c r="D80" i="88" s="1"/>
  <c r="N18" i="73"/>
  <c r="K144" i="64"/>
  <c r="J133" i="63"/>
  <c r="L159" i="57"/>
  <c r="N147" i="73"/>
  <c r="M52" i="58"/>
  <c r="H85" i="65"/>
  <c r="J161" i="57"/>
  <c r="K52" i="64"/>
  <c r="J67" i="67"/>
  <c r="I24" i="61"/>
  <c r="J124" i="66"/>
  <c r="L148" i="66"/>
  <c r="L135" i="67"/>
  <c r="K124" i="58"/>
  <c r="L74" i="58"/>
  <c r="L132" i="61"/>
  <c r="M106" i="59"/>
  <c r="J43" i="46"/>
  <c r="K64" i="46"/>
  <c r="I114" i="62"/>
  <c r="F102" i="88" s="1"/>
  <c r="J106" i="64"/>
  <c r="I57" i="60"/>
  <c r="I100" i="62"/>
  <c r="F88" i="88" s="1"/>
  <c r="J160" i="65"/>
  <c r="I128" i="65"/>
  <c r="H149" i="62"/>
  <c r="E137" i="88" s="1"/>
  <c r="I155" i="61"/>
  <c r="I36" i="65"/>
  <c r="M72" i="59"/>
  <c r="J19" i="67"/>
  <c r="L105" i="63"/>
  <c r="J32" i="64"/>
  <c r="K166" i="72"/>
  <c r="K132" i="61"/>
  <c r="G148" i="62"/>
  <c r="D136" i="88" s="1"/>
  <c r="L130" i="66"/>
  <c r="L112" i="58"/>
  <c r="M31" i="59"/>
  <c r="L22" i="58"/>
  <c r="M22" i="72"/>
  <c r="K111" i="64"/>
  <c r="K79" i="73"/>
  <c r="K93" i="66"/>
  <c r="L82" i="59"/>
  <c r="K164" i="66"/>
  <c r="K77" i="64"/>
  <c r="L131" i="57"/>
  <c r="M126" i="72"/>
  <c r="G27" i="62"/>
  <c r="D15" i="88" s="1"/>
  <c r="L58" i="59"/>
  <c r="I75" i="60"/>
  <c r="L105" i="59"/>
  <c r="K100" i="58"/>
  <c r="L93" i="72"/>
  <c r="M18" i="57"/>
  <c r="K160" i="58"/>
  <c r="I147" i="60"/>
  <c r="L34" i="58"/>
  <c r="J42" i="60"/>
  <c r="H102" i="62"/>
  <c r="E90" i="88" s="1"/>
  <c r="J38" i="65"/>
  <c r="J25" i="67"/>
  <c r="K57" i="59"/>
  <c r="K140" i="61"/>
  <c r="I59" i="61"/>
  <c r="K113" i="61"/>
  <c r="L137" i="61"/>
  <c r="K122" i="73"/>
  <c r="J26" i="58"/>
  <c r="J128" i="64"/>
  <c r="K78" i="57"/>
  <c r="G79" i="62"/>
  <c r="D67" i="88" s="1"/>
  <c r="L72" i="46"/>
  <c r="I89" i="60"/>
  <c r="M42" i="59"/>
  <c r="K41" i="63"/>
  <c r="K84" i="64"/>
  <c r="K35" i="72"/>
  <c r="K107" i="60"/>
  <c r="J36" i="58"/>
  <c r="H155" i="60"/>
  <c r="L114" i="59"/>
  <c r="L26" i="46"/>
  <c r="G101" i="65"/>
  <c r="J53" i="66"/>
  <c r="J158" i="62"/>
  <c r="G146" i="88" s="1"/>
  <c r="I137" i="60"/>
  <c r="H74" i="62"/>
  <c r="E62" i="88" s="1"/>
  <c r="I98" i="67"/>
  <c r="J75" i="46"/>
  <c r="N148" i="72"/>
  <c r="K147" i="59"/>
  <c r="K21" i="72"/>
  <c r="N87" i="72"/>
  <c r="I77" i="61"/>
  <c r="M93" i="72"/>
  <c r="K153" i="60"/>
  <c r="L71" i="73"/>
  <c r="K125" i="64"/>
  <c r="I82" i="60"/>
  <c r="L65" i="66"/>
  <c r="L35" i="57"/>
  <c r="M133" i="58"/>
  <c r="J33" i="59"/>
  <c r="M80" i="46"/>
  <c r="G32" i="65"/>
  <c r="L108" i="59"/>
  <c r="J153" i="61"/>
  <c r="K103" i="67"/>
  <c r="J131" i="57"/>
  <c r="K103" i="66"/>
  <c r="L39" i="64"/>
  <c r="J21" i="58"/>
  <c r="L143" i="67"/>
  <c r="L123" i="63"/>
  <c r="J84" i="62"/>
  <c r="G72" i="88" s="1"/>
  <c r="K89" i="63"/>
  <c r="I162" i="63"/>
  <c r="I104" i="65"/>
  <c r="J55" i="58"/>
  <c r="L127" i="63"/>
  <c r="N159" i="73"/>
  <c r="J137" i="67"/>
  <c r="G154" i="65"/>
  <c r="J165" i="64"/>
  <c r="I163" i="60"/>
  <c r="M118" i="72"/>
  <c r="K89" i="73"/>
  <c r="I87" i="67"/>
  <c r="H150" i="62"/>
  <c r="E138" i="88" s="1"/>
  <c r="K129" i="57"/>
  <c r="K20" i="73"/>
  <c r="I150" i="60"/>
  <c r="L74" i="73"/>
  <c r="H92" i="65"/>
  <c r="K106" i="61"/>
  <c r="K40" i="64"/>
  <c r="M150" i="59"/>
  <c r="I147" i="63"/>
  <c r="L116" i="58"/>
  <c r="J85" i="59"/>
  <c r="J126" i="60"/>
  <c r="G86" i="65"/>
  <c r="M134" i="72"/>
  <c r="N95" i="73"/>
  <c r="K94" i="67"/>
  <c r="I63" i="65"/>
  <c r="K110" i="72"/>
  <c r="K24" i="73"/>
  <c r="N162" i="72"/>
  <c r="I154" i="62"/>
  <c r="F142" i="88" s="1"/>
  <c r="L138" i="66"/>
  <c r="L54" i="73"/>
  <c r="L55" i="66"/>
  <c r="J79" i="57"/>
  <c r="K167" i="66"/>
  <c r="J161" i="67"/>
  <c r="I19" i="63"/>
  <c r="K119" i="66"/>
  <c r="H161" i="65"/>
  <c r="M45" i="57"/>
  <c r="I154" i="67"/>
  <c r="K160" i="46"/>
  <c r="J159" i="66"/>
  <c r="I136" i="63"/>
  <c r="N93" i="73"/>
  <c r="L124" i="58"/>
  <c r="K147" i="63"/>
  <c r="K131" i="58"/>
  <c r="J28" i="65"/>
  <c r="K147" i="67"/>
  <c r="I134" i="67"/>
  <c r="M29" i="58"/>
  <c r="L108" i="72"/>
  <c r="N101" i="72"/>
  <c r="J76" i="57"/>
  <c r="H115" i="65"/>
  <c r="K100" i="64"/>
  <c r="L84" i="57"/>
  <c r="J157" i="62"/>
  <c r="G145" i="88" s="1"/>
  <c r="L93" i="66"/>
  <c r="J29" i="46"/>
  <c r="L21" i="73"/>
  <c r="M107" i="72"/>
  <c r="L68" i="67"/>
  <c r="M98" i="57"/>
  <c r="K48" i="58"/>
  <c r="K114" i="61"/>
  <c r="K50" i="46"/>
  <c r="N75" i="72"/>
  <c r="M81" i="72"/>
  <c r="K24" i="46"/>
  <c r="L148" i="73"/>
  <c r="L129" i="59"/>
  <c r="K39" i="67"/>
  <c r="I89" i="61"/>
  <c r="H158" i="65"/>
  <c r="M40" i="72"/>
  <c r="K49" i="63"/>
  <c r="K120" i="66"/>
  <c r="I126" i="61"/>
  <c r="L131" i="64"/>
  <c r="J166" i="58"/>
  <c r="J98" i="59"/>
  <c r="K29" i="57"/>
  <c r="J61" i="59"/>
  <c r="K47" i="57"/>
  <c r="K56" i="66"/>
  <c r="L31" i="67"/>
  <c r="I123" i="60"/>
  <c r="H97" i="60"/>
  <c r="L55" i="63"/>
  <c r="M82" i="58"/>
  <c r="G108" i="65"/>
  <c r="I124" i="62"/>
  <c r="F112" i="88" s="1"/>
  <c r="L84" i="73"/>
  <c r="L140" i="58"/>
  <c r="K101" i="64"/>
  <c r="L118" i="58"/>
  <c r="J147" i="57"/>
  <c r="K106" i="46"/>
  <c r="K113" i="57"/>
  <c r="J68" i="67"/>
  <c r="I22" i="65"/>
  <c r="K114" i="63"/>
  <c r="K143" i="67"/>
  <c r="K20" i="63"/>
  <c r="I136" i="62"/>
  <c r="F124" i="88" s="1"/>
  <c r="K103" i="64"/>
  <c r="L99" i="63"/>
  <c r="I89" i="62"/>
  <c r="F77" i="88" s="1"/>
  <c r="G28" i="65"/>
  <c r="J140" i="64"/>
  <c r="L73" i="73"/>
  <c r="J89" i="60"/>
  <c r="L147" i="72"/>
  <c r="H80" i="62"/>
  <c r="E68" i="88" s="1"/>
  <c r="J86" i="62"/>
  <c r="G74" i="88" s="1"/>
  <c r="J136" i="62"/>
  <c r="G124" i="88" s="1"/>
  <c r="J160" i="62"/>
  <c r="G148" i="88" s="1"/>
  <c r="L20" i="67"/>
  <c r="N49" i="73"/>
  <c r="N111" i="73"/>
  <c r="M25" i="59"/>
  <c r="K55" i="73"/>
  <c r="K167" i="73"/>
  <c r="J97" i="57"/>
  <c r="N108" i="72"/>
  <c r="I94" i="61"/>
  <c r="G35" i="65"/>
  <c r="I61" i="65"/>
  <c r="G18" i="65"/>
  <c r="J32" i="60"/>
  <c r="K37" i="59"/>
  <c r="J157" i="57"/>
  <c r="K79" i="58"/>
  <c r="J81" i="64"/>
  <c r="K45" i="61"/>
  <c r="L125" i="72"/>
  <c r="M117" i="46"/>
  <c r="L97" i="58"/>
  <c r="J80" i="58"/>
  <c r="K25" i="72"/>
  <c r="L67" i="57"/>
  <c r="L133" i="46"/>
  <c r="K98" i="58"/>
  <c r="M24" i="57"/>
  <c r="I126" i="67"/>
  <c r="L30" i="66"/>
  <c r="G163" i="62"/>
  <c r="D151" i="88" s="1"/>
  <c r="G62" i="65"/>
  <c r="J139" i="64"/>
  <c r="I119" i="65"/>
  <c r="M114" i="72"/>
  <c r="L62" i="73"/>
  <c r="K94" i="46"/>
  <c r="J159" i="46"/>
  <c r="I37" i="62"/>
  <c r="F25" i="88" s="1"/>
  <c r="J53" i="61"/>
  <c r="I135" i="62"/>
  <c r="F123" i="88" s="1"/>
  <c r="L117" i="58"/>
  <c r="M142" i="58"/>
  <c r="H43" i="65"/>
  <c r="M68" i="59"/>
  <c r="J104" i="60"/>
  <c r="N36" i="72"/>
  <c r="K164" i="57"/>
  <c r="M140" i="59"/>
  <c r="I161" i="60"/>
  <c r="J153" i="66"/>
  <c r="J116" i="46"/>
  <c r="J107" i="59"/>
  <c r="K97" i="59"/>
  <c r="L101" i="66"/>
  <c r="I41" i="61"/>
  <c r="J84" i="64"/>
  <c r="I86" i="67"/>
  <c r="L109" i="66"/>
  <c r="L41" i="72"/>
  <c r="N155" i="73"/>
  <c r="L150" i="66"/>
  <c r="L54" i="61"/>
  <c r="K80" i="59"/>
  <c r="L43" i="66"/>
  <c r="J47" i="58"/>
  <c r="L146" i="66"/>
  <c r="K161" i="57"/>
  <c r="I117" i="62"/>
  <c r="F105" i="88" s="1"/>
  <c r="J63" i="66"/>
  <c r="L66" i="73"/>
  <c r="J28" i="61"/>
  <c r="L133" i="73"/>
  <c r="M87" i="58"/>
  <c r="K128" i="60"/>
  <c r="M109" i="46"/>
  <c r="M148" i="58"/>
  <c r="G87" i="65"/>
  <c r="I105" i="61"/>
  <c r="K144" i="63"/>
  <c r="K63" i="57"/>
  <c r="I142" i="63"/>
  <c r="I154" i="65"/>
  <c r="K53" i="63"/>
  <c r="I88" i="67"/>
  <c r="I46" i="61"/>
  <c r="J60" i="58"/>
  <c r="J33" i="46"/>
  <c r="M42" i="58"/>
  <c r="J34" i="46"/>
  <c r="K88" i="63"/>
  <c r="J130" i="61"/>
  <c r="J135" i="60"/>
  <c r="K89" i="46"/>
  <c r="J147" i="46"/>
  <c r="J25" i="58"/>
  <c r="J95" i="65"/>
  <c r="K21" i="60"/>
  <c r="J43" i="60"/>
  <c r="L26" i="73"/>
  <c r="K68" i="73"/>
  <c r="H21" i="60"/>
  <c r="K166" i="61"/>
  <c r="L34" i="72"/>
  <c r="I147" i="67"/>
  <c r="L101" i="72"/>
  <c r="G83" i="65"/>
  <c r="K61" i="67"/>
  <c r="K131" i="57"/>
  <c r="J31" i="62"/>
  <c r="G19" i="88" s="1"/>
  <c r="L82" i="61"/>
  <c r="H35" i="60"/>
  <c r="K92" i="67"/>
  <c r="M50" i="46"/>
  <c r="H55" i="60"/>
  <c r="L145" i="64"/>
  <c r="K54" i="58"/>
  <c r="L50" i="58"/>
  <c r="J168" i="66"/>
  <c r="L157" i="59"/>
  <c r="L131" i="46"/>
  <c r="M58" i="73"/>
  <c r="H61" i="62"/>
  <c r="E49" i="88" s="1"/>
  <c r="J114" i="63"/>
  <c r="I146" i="63"/>
  <c r="L152" i="67"/>
  <c r="K45" i="59"/>
  <c r="J109" i="67"/>
  <c r="L131" i="61"/>
  <c r="H65" i="65"/>
  <c r="H139" i="62"/>
  <c r="E127" i="88" s="1"/>
  <c r="I28" i="63"/>
  <c r="K36" i="46"/>
  <c r="N154" i="73"/>
  <c r="J155" i="62"/>
  <c r="G143" i="88" s="1"/>
  <c r="C127" i="65"/>
  <c r="C127" i="60" s="1"/>
  <c r="E127" i="65"/>
  <c r="E69" i="65"/>
  <c r="C69" i="65"/>
  <c r="C69" i="60" s="1"/>
  <c r="C160" i="65"/>
  <c r="C160" i="60" s="1"/>
  <c r="E160" i="65"/>
  <c r="E84" i="65"/>
  <c r="C84" i="65"/>
  <c r="C84" i="60" s="1"/>
  <c r="E94" i="65"/>
  <c r="C94" i="65"/>
  <c r="C94" i="60" s="1"/>
  <c r="E91" i="65"/>
  <c r="C91" i="65"/>
  <c r="C91" i="60" s="1"/>
  <c r="C72" i="65"/>
  <c r="C72" i="60" s="1"/>
  <c r="E72" i="65"/>
  <c r="C102" i="65"/>
  <c r="C102" i="60" s="1"/>
  <c r="E102" i="65"/>
  <c r="J33" i="57"/>
  <c r="L90" i="64"/>
  <c r="K46" i="58"/>
  <c r="M110" i="73"/>
  <c r="G102" i="62"/>
  <c r="D90" i="88" s="1"/>
  <c r="L57" i="57"/>
  <c r="M124" i="72"/>
  <c r="J113" i="63"/>
  <c r="J75" i="61"/>
  <c r="H79" i="60"/>
  <c r="L36" i="57"/>
  <c r="J105" i="63"/>
  <c r="K157" i="57"/>
  <c r="K156" i="59"/>
  <c r="J105" i="65"/>
  <c r="H154" i="62"/>
  <c r="E142" i="88" s="1"/>
  <c r="K87" i="59"/>
  <c r="J22" i="57"/>
  <c r="G34" i="62"/>
  <c r="D22" i="88" s="1"/>
  <c r="K37" i="63"/>
  <c r="K132" i="67"/>
  <c r="M64" i="59"/>
  <c r="K88" i="59"/>
  <c r="M119" i="73"/>
  <c r="L110" i="64"/>
  <c r="H138" i="60"/>
  <c r="M55" i="73"/>
  <c r="L122" i="73"/>
  <c r="J131" i="46"/>
  <c r="K83" i="58"/>
  <c r="J149" i="57"/>
  <c r="J138" i="63"/>
  <c r="G108" i="62"/>
  <c r="D96" i="88" s="1"/>
  <c r="I21" i="67"/>
  <c r="M48" i="59"/>
  <c r="K109" i="59"/>
  <c r="N74" i="72"/>
  <c r="K125" i="66"/>
  <c r="I45" i="67"/>
  <c r="J104" i="67"/>
  <c r="K109" i="72"/>
  <c r="J97" i="66"/>
  <c r="I159" i="65"/>
  <c r="K38" i="57"/>
  <c r="L25" i="59"/>
  <c r="K114" i="64"/>
  <c r="M143" i="58"/>
  <c r="H73" i="65"/>
  <c r="J103" i="64"/>
  <c r="K135" i="57"/>
  <c r="L163" i="63"/>
  <c r="I35" i="61"/>
  <c r="L159" i="67"/>
  <c r="I126" i="60"/>
  <c r="L137" i="64"/>
  <c r="L63" i="61"/>
  <c r="L63" i="66"/>
  <c r="J71" i="62"/>
  <c r="G59" i="88" s="1"/>
  <c r="K164" i="64"/>
  <c r="J20" i="67"/>
  <c r="K142" i="72"/>
  <c r="J24" i="58"/>
  <c r="I62" i="65"/>
  <c r="L39" i="46"/>
  <c r="L83" i="64"/>
  <c r="M41" i="46"/>
  <c r="L132" i="59"/>
  <c r="J78" i="66"/>
  <c r="G72" i="65"/>
  <c r="K137" i="64"/>
  <c r="L85" i="64"/>
  <c r="K24" i="67"/>
  <c r="K142" i="59"/>
  <c r="J139" i="61"/>
  <c r="N25" i="72"/>
  <c r="J153" i="58"/>
  <c r="J44" i="59"/>
  <c r="K96" i="73"/>
  <c r="J162" i="58"/>
  <c r="K35" i="60"/>
  <c r="K122" i="63"/>
  <c r="J146" i="64"/>
  <c r="J144" i="46"/>
  <c r="L165" i="73"/>
  <c r="I31" i="60"/>
  <c r="H126" i="62"/>
  <c r="E114" i="88" s="1"/>
  <c r="G61" i="65"/>
  <c r="K33" i="67"/>
  <c r="I145" i="60"/>
  <c r="G135" i="65"/>
  <c r="K73" i="61"/>
  <c r="J123" i="66"/>
  <c r="L147" i="59"/>
  <c r="K22" i="46"/>
  <c r="N57" i="73"/>
  <c r="M95" i="57"/>
  <c r="I113" i="65"/>
  <c r="I74" i="65"/>
  <c r="J32" i="65"/>
  <c r="L137" i="57"/>
  <c r="J120" i="59"/>
  <c r="L149" i="58"/>
  <c r="L36" i="72"/>
  <c r="M46" i="72"/>
  <c r="L19" i="72"/>
  <c r="J137" i="57"/>
  <c r="H90" i="62"/>
  <c r="E78" i="88" s="1"/>
  <c r="K87" i="72"/>
  <c r="K112" i="57"/>
  <c r="J65" i="63"/>
  <c r="L32" i="72"/>
  <c r="K112" i="72"/>
  <c r="H67" i="60"/>
  <c r="L73" i="72"/>
  <c r="H110" i="65"/>
  <c r="J92" i="66"/>
  <c r="J135" i="65"/>
  <c r="I80" i="61"/>
  <c r="K125" i="46"/>
  <c r="J131" i="61"/>
  <c r="L68" i="72"/>
  <c r="J118" i="67"/>
  <c r="K135" i="64"/>
  <c r="I74" i="67"/>
  <c r="I56" i="67"/>
  <c r="I139" i="63"/>
  <c r="K160" i="59"/>
  <c r="J153" i="57"/>
  <c r="I151" i="60"/>
  <c r="M141" i="73"/>
  <c r="G93" i="62"/>
  <c r="D81" i="88" s="1"/>
  <c r="M112" i="57"/>
  <c r="K144" i="57"/>
  <c r="M146" i="72"/>
  <c r="K138" i="57"/>
  <c r="L160" i="46"/>
  <c r="L129" i="58"/>
  <c r="K162" i="57"/>
  <c r="L41" i="73"/>
  <c r="N130" i="72"/>
  <c r="H53" i="62"/>
  <c r="E41" i="88" s="1"/>
  <c r="J71" i="59"/>
  <c r="K75" i="73"/>
  <c r="H117" i="60"/>
  <c r="L66" i="61"/>
  <c r="J142" i="65"/>
  <c r="J105" i="60"/>
  <c r="G141" i="65"/>
  <c r="N89" i="72"/>
  <c r="M135" i="73"/>
  <c r="J146" i="66"/>
  <c r="L48" i="59"/>
  <c r="M58" i="58"/>
  <c r="K37" i="58"/>
  <c r="L83" i="57"/>
  <c r="I58" i="67"/>
  <c r="J64" i="63"/>
  <c r="K124" i="59"/>
  <c r="I103" i="67"/>
  <c r="J54" i="60"/>
  <c r="K80" i="66"/>
  <c r="J96" i="63"/>
  <c r="L115" i="61"/>
  <c r="N28" i="73"/>
  <c r="L47" i="59"/>
  <c r="J78" i="60"/>
  <c r="L69" i="57"/>
  <c r="J40" i="46"/>
  <c r="L57" i="46"/>
  <c r="L125" i="46"/>
  <c r="L85" i="63"/>
  <c r="K158" i="66"/>
  <c r="L18" i="59"/>
  <c r="J73" i="64"/>
  <c r="J139" i="58"/>
  <c r="K70" i="67"/>
  <c r="J118" i="63"/>
  <c r="K117" i="46"/>
  <c r="K32" i="66"/>
  <c r="J163" i="46"/>
  <c r="J56" i="66"/>
  <c r="M136" i="72"/>
  <c r="L109" i="58"/>
  <c r="I130" i="63"/>
  <c r="H121" i="62"/>
  <c r="E109" i="88" s="1"/>
  <c r="L134" i="64"/>
  <c r="K154" i="60"/>
  <c r="K131" i="67"/>
  <c r="K135" i="46"/>
  <c r="L25" i="46"/>
  <c r="K139" i="66"/>
  <c r="K81" i="73"/>
  <c r="J128" i="58"/>
  <c r="M127" i="46"/>
  <c r="J41" i="59"/>
  <c r="J61" i="57"/>
  <c r="L27" i="63"/>
  <c r="J147" i="60"/>
  <c r="L79" i="59"/>
  <c r="K129" i="59"/>
  <c r="K118" i="67"/>
  <c r="H40" i="65"/>
  <c r="J118" i="66"/>
  <c r="J127" i="62"/>
  <c r="G115" i="88" s="1"/>
  <c r="L144" i="67"/>
  <c r="K30" i="60"/>
  <c r="N67" i="73"/>
  <c r="L159" i="61"/>
  <c r="G126" i="62"/>
  <c r="D114" i="88" s="1"/>
  <c r="J46" i="57"/>
  <c r="M150" i="58"/>
  <c r="K52" i="60"/>
  <c r="N37" i="73"/>
  <c r="J124" i="60"/>
  <c r="J113" i="46"/>
  <c r="M122" i="57"/>
  <c r="L45" i="64"/>
  <c r="J90" i="65"/>
  <c r="K32" i="67"/>
  <c r="K105" i="67"/>
  <c r="K82" i="60"/>
  <c r="N159" i="72"/>
  <c r="L88" i="66"/>
  <c r="G109" i="62"/>
  <c r="D97" i="88" s="1"/>
  <c r="N68" i="73"/>
  <c r="I80" i="60"/>
  <c r="J54" i="58"/>
  <c r="H18" i="62"/>
  <c r="E6" i="88" s="1"/>
  <c r="K157" i="72"/>
  <c r="K78" i="66"/>
  <c r="L42" i="64"/>
  <c r="L111" i="63"/>
  <c r="L96" i="67"/>
  <c r="L36" i="64"/>
  <c r="I59" i="63"/>
  <c r="L64" i="73"/>
  <c r="J94" i="65"/>
  <c r="L85" i="46"/>
  <c r="K96" i="46"/>
  <c r="M158" i="73"/>
  <c r="J156" i="64"/>
  <c r="N149" i="72"/>
  <c r="K67" i="61"/>
  <c r="I129" i="62"/>
  <c r="F117" i="88" s="1"/>
  <c r="M154" i="46"/>
  <c r="J141" i="64"/>
  <c r="I47" i="62"/>
  <c r="F35" i="88" s="1"/>
  <c r="J139" i="66"/>
  <c r="I109" i="65"/>
  <c r="K138" i="60"/>
  <c r="M119" i="58"/>
  <c r="M167" i="73"/>
  <c r="K21" i="64"/>
  <c r="N154" i="72"/>
  <c r="K25" i="64"/>
  <c r="J165" i="66"/>
  <c r="L40" i="61"/>
  <c r="J138" i="59"/>
  <c r="J87" i="61"/>
  <c r="L100" i="59"/>
  <c r="K72" i="63"/>
  <c r="M128" i="72"/>
  <c r="K63" i="73"/>
  <c r="J115" i="62"/>
  <c r="G103" i="88" s="1"/>
  <c r="I113" i="63"/>
  <c r="J71" i="63"/>
  <c r="M64" i="58"/>
  <c r="I26" i="62"/>
  <c r="F14" i="88" s="1"/>
  <c r="L55" i="58"/>
  <c r="K92" i="58"/>
  <c r="J116" i="62"/>
  <c r="G104" i="88" s="1"/>
  <c r="M148" i="46"/>
  <c r="K61" i="46"/>
  <c r="I116" i="65"/>
  <c r="M44" i="59"/>
  <c r="G145" i="65"/>
  <c r="G37" i="65"/>
  <c r="M95" i="58"/>
  <c r="J111" i="62"/>
  <c r="G99" i="88" s="1"/>
  <c r="I67" i="65"/>
  <c r="M77" i="72"/>
  <c r="J51" i="64"/>
  <c r="J38" i="66"/>
  <c r="J126" i="65"/>
  <c r="M85" i="59"/>
  <c r="I46" i="62"/>
  <c r="F34" i="88" s="1"/>
  <c r="J150" i="46"/>
  <c r="J51" i="66"/>
  <c r="J150" i="66"/>
  <c r="L56" i="63"/>
  <c r="L109" i="72"/>
  <c r="L148" i="64"/>
  <c r="K74" i="46"/>
  <c r="M151" i="57"/>
  <c r="L130" i="58"/>
  <c r="J36" i="59"/>
  <c r="L33" i="73"/>
  <c r="L147" i="46"/>
  <c r="M73" i="57"/>
  <c r="G150" i="62"/>
  <c r="D138" i="88" s="1"/>
  <c r="K137" i="63"/>
  <c r="J57" i="62"/>
  <c r="G45" i="88" s="1"/>
  <c r="K71" i="72"/>
  <c r="J30" i="67"/>
  <c r="K53" i="64"/>
  <c r="N71" i="72"/>
  <c r="J91" i="64"/>
  <c r="K34" i="59"/>
  <c r="J81" i="59"/>
  <c r="K24" i="63"/>
  <c r="J107" i="46"/>
  <c r="I43" i="65"/>
  <c r="L143" i="58"/>
  <c r="I144" i="60"/>
  <c r="J95" i="67"/>
  <c r="K111" i="57"/>
  <c r="K119" i="60"/>
  <c r="K84" i="46"/>
  <c r="J165" i="63"/>
  <c r="K80" i="67"/>
  <c r="K29" i="46"/>
  <c r="L72" i="61"/>
  <c r="K113" i="72"/>
  <c r="L89" i="72"/>
  <c r="L90" i="66"/>
  <c r="K129" i="72"/>
  <c r="J127" i="60"/>
  <c r="H144" i="62"/>
  <c r="E132" i="88" s="1"/>
  <c r="K32" i="63"/>
  <c r="L105" i="72"/>
  <c r="L79" i="67"/>
  <c r="K71" i="57"/>
  <c r="M162" i="73"/>
  <c r="L159" i="64"/>
  <c r="M140" i="58"/>
  <c r="L143" i="73"/>
  <c r="M72" i="58"/>
  <c r="I33" i="60"/>
  <c r="I124" i="65"/>
  <c r="N70" i="72"/>
  <c r="L124" i="73"/>
  <c r="K151" i="73"/>
  <c r="J161" i="61"/>
  <c r="L36" i="58"/>
  <c r="K89" i="59"/>
  <c r="L52" i="59"/>
  <c r="K162" i="58"/>
  <c r="I78" i="67"/>
  <c r="L157" i="64"/>
  <c r="K147" i="60"/>
  <c r="J128" i="61"/>
  <c r="J42" i="46"/>
  <c r="K71" i="67"/>
  <c r="I63" i="61"/>
  <c r="L53" i="46"/>
  <c r="L29" i="61"/>
  <c r="K52" i="57"/>
  <c r="J133" i="65"/>
  <c r="J135" i="63"/>
  <c r="K58" i="72"/>
  <c r="K43" i="67"/>
  <c r="K34" i="67"/>
  <c r="J43" i="64"/>
  <c r="M71" i="72"/>
  <c r="L83" i="66"/>
  <c r="N137" i="72"/>
  <c r="J28" i="66"/>
  <c r="I20" i="61"/>
  <c r="G160" i="62"/>
  <c r="D148" i="88" s="1"/>
  <c r="K27" i="60"/>
  <c r="L88" i="67"/>
  <c r="M102" i="59"/>
  <c r="J36" i="46"/>
  <c r="K58" i="58"/>
  <c r="I64" i="60"/>
  <c r="L104" i="67"/>
  <c r="L89" i="57"/>
  <c r="M32" i="59"/>
  <c r="M61" i="58"/>
  <c r="J166" i="65"/>
  <c r="I58" i="60"/>
  <c r="K24" i="72"/>
  <c r="K48" i="63"/>
  <c r="H141" i="62"/>
  <c r="E129" i="88" s="1"/>
  <c r="L167" i="61"/>
  <c r="L71" i="59"/>
  <c r="L49" i="58"/>
  <c r="J70" i="57"/>
  <c r="L59" i="46"/>
  <c r="L86" i="66"/>
  <c r="H82" i="60"/>
  <c r="L68" i="66"/>
  <c r="K37" i="67"/>
  <c r="J106" i="67"/>
  <c r="K67" i="64"/>
  <c r="J110" i="61"/>
  <c r="J55" i="46"/>
  <c r="J97" i="62"/>
  <c r="G85" i="88" s="1"/>
  <c r="K129" i="67"/>
  <c r="L93" i="63"/>
  <c r="J126" i="66"/>
  <c r="L106" i="66"/>
  <c r="G120" i="65"/>
  <c r="G126" i="65"/>
  <c r="M49" i="57"/>
  <c r="I28" i="62"/>
  <c r="F16" i="88" s="1"/>
  <c r="J102" i="64"/>
  <c r="M36" i="59"/>
  <c r="K139" i="61"/>
  <c r="L72" i="63"/>
  <c r="H94" i="62"/>
  <c r="E82" i="88" s="1"/>
  <c r="I151" i="62"/>
  <c r="F139" i="88" s="1"/>
  <c r="I125" i="62"/>
  <c r="F113" i="88" s="1"/>
  <c r="J24" i="59"/>
  <c r="J52" i="57"/>
  <c r="K52" i="72"/>
  <c r="G22" i="62"/>
  <c r="D10" i="88" s="1"/>
  <c r="K159" i="59"/>
  <c r="K48" i="57"/>
  <c r="L36" i="63"/>
  <c r="K41" i="60"/>
  <c r="G91" i="62"/>
  <c r="D79" i="88" s="1"/>
  <c r="J110" i="63"/>
  <c r="J117" i="63"/>
  <c r="K105" i="63"/>
  <c r="K59" i="46"/>
  <c r="J70" i="63"/>
  <c r="H103" i="65"/>
  <c r="J154" i="67"/>
  <c r="L147" i="67"/>
  <c r="J40" i="65"/>
  <c r="K109" i="64"/>
  <c r="K127" i="63"/>
  <c r="K26" i="60"/>
  <c r="G128" i="65"/>
  <c r="J159" i="59"/>
  <c r="J43" i="66"/>
  <c r="K58" i="67"/>
  <c r="L135" i="63"/>
  <c r="L96" i="61"/>
  <c r="K160" i="60"/>
  <c r="I161" i="61"/>
  <c r="G157" i="65"/>
  <c r="J71" i="58"/>
  <c r="H20" i="65"/>
  <c r="L19" i="57"/>
  <c r="K135" i="58"/>
  <c r="J103" i="62"/>
  <c r="G91" i="88" s="1"/>
  <c r="N65" i="72"/>
  <c r="K60" i="58"/>
  <c r="G110" i="62"/>
  <c r="D98" i="88" s="1"/>
  <c r="K72" i="67"/>
  <c r="K79" i="66"/>
  <c r="L22" i="64"/>
  <c r="I97" i="60"/>
  <c r="I51" i="67"/>
  <c r="J48" i="58"/>
  <c r="J30" i="46"/>
  <c r="J31" i="63"/>
  <c r="K71" i="64"/>
  <c r="M97" i="58"/>
  <c r="L43" i="67"/>
  <c r="H164" i="65"/>
  <c r="L99" i="67"/>
  <c r="G127" i="62"/>
  <c r="D115" i="88" s="1"/>
  <c r="K157" i="63"/>
  <c r="J100" i="66"/>
  <c r="L51" i="72"/>
  <c r="J137" i="46"/>
  <c r="J89" i="59"/>
  <c r="K55" i="67"/>
  <c r="J106" i="63"/>
  <c r="N63" i="73"/>
  <c r="L48" i="46"/>
  <c r="K166" i="67"/>
  <c r="J18" i="46"/>
  <c r="J41" i="65"/>
  <c r="K47" i="64"/>
  <c r="I149" i="63"/>
  <c r="N42" i="72"/>
  <c r="L35" i="73"/>
  <c r="H21" i="65"/>
  <c r="K114" i="73"/>
  <c r="K96" i="58"/>
  <c r="J117" i="62"/>
  <c r="G105" i="88" s="1"/>
  <c r="G24" i="62"/>
  <c r="D12" i="88" s="1"/>
  <c r="L61" i="64"/>
  <c r="L48" i="57"/>
  <c r="N153" i="72"/>
  <c r="K46" i="46"/>
  <c r="L21" i="63"/>
  <c r="L30" i="73"/>
  <c r="I51" i="60"/>
  <c r="G47" i="65"/>
  <c r="J21" i="60"/>
  <c r="K84" i="63"/>
  <c r="J43" i="65"/>
  <c r="J36" i="64"/>
  <c r="I138" i="61"/>
  <c r="M159" i="46"/>
  <c r="N26" i="73"/>
  <c r="J58" i="66"/>
  <c r="L52" i="61"/>
  <c r="K126" i="73"/>
  <c r="N96" i="72"/>
  <c r="K116" i="73"/>
  <c r="K128" i="72"/>
  <c r="M100" i="72"/>
  <c r="M28" i="73"/>
  <c r="M156" i="58"/>
  <c r="K136" i="58"/>
  <c r="J133" i="67"/>
  <c r="L67" i="64"/>
  <c r="I98" i="60"/>
  <c r="J163" i="57"/>
  <c r="L134" i="59"/>
  <c r="L44" i="64"/>
  <c r="J71" i="57"/>
  <c r="I37" i="60"/>
  <c r="J92" i="67"/>
  <c r="H126" i="65"/>
  <c r="M117" i="73"/>
  <c r="L27" i="66"/>
  <c r="M87" i="46"/>
  <c r="J86" i="58"/>
  <c r="L155" i="61"/>
  <c r="G65" i="65"/>
  <c r="L52" i="63"/>
  <c r="M47" i="72"/>
  <c r="K70" i="57"/>
  <c r="J134" i="59"/>
  <c r="H159" i="65"/>
  <c r="M117" i="57"/>
  <c r="J66" i="66"/>
  <c r="K100" i="60"/>
  <c r="M32" i="73"/>
  <c r="H116" i="65"/>
  <c r="L159" i="66"/>
  <c r="M120" i="72"/>
  <c r="L58" i="67"/>
  <c r="K59" i="57"/>
  <c r="J119" i="57"/>
  <c r="J20" i="57"/>
  <c r="J92" i="65"/>
  <c r="L131" i="67"/>
  <c r="M99" i="57"/>
  <c r="I32" i="60"/>
  <c r="J79" i="46"/>
  <c r="L81" i="64"/>
  <c r="I130" i="62"/>
  <c r="F118" i="88" s="1"/>
  <c r="M158" i="59"/>
  <c r="K37" i="60"/>
  <c r="K103" i="57"/>
  <c r="L151" i="66"/>
  <c r="I103" i="63"/>
  <c r="K67" i="60"/>
  <c r="L33" i="61"/>
  <c r="M89" i="58"/>
  <c r="L96" i="66"/>
  <c r="L91" i="73"/>
  <c r="I73" i="61"/>
  <c r="J59" i="60"/>
  <c r="I122" i="60"/>
  <c r="M148" i="57"/>
  <c r="J121" i="62"/>
  <c r="G109" i="88" s="1"/>
  <c r="I90" i="65"/>
  <c r="J74" i="57"/>
  <c r="J132" i="58"/>
  <c r="M149" i="59"/>
  <c r="K73" i="64"/>
  <c r="K118" i="58"/>
  <c r="L139" i="63"/>
  <c r="M150" i="73"/>
  <c r="L67" i="73"/>
  <c r="J154" i="65"/>
  <c r="I68" i="65"/>
  <c r="J81" i="65"/>
  <c r="I140" i="65"/>
  <c r="J112" i="65"/>
  <c r="K27" i="64"/>
  <c r="H127" i="60"/>
  <c r="K126" i="46"/>
  <c r="H78" i="65"/>
  <c r="K48" i="59"/>
  <c r="K72" i="72"/>
  <c r="K72" i="73"/>
  <c r="L44" i="66"/>
  <c r="J17" i="62"/>
  <c r="G5" i="88" s="1"/>
  <c r="I26" i="61"/>
  <c r="L122" i="58"/>
  <c r="G45" i="65"/>
  <c r="I60" i="63"/>
  <c r="M26" i="73"/>
  <c r="J130" i="60"/>
  <c r="L40" i="46"/>
  <c r="I81" i="67"/>
  <c r="J89" i="61"/>
  <c r="N45" i="72"/>
  <c r="N113" i="73"/>
  <c r="J98" i="58"/>
  <c r="L139" i="59"/>
  <c r="J66" i="62"/>
  <c r="G54" i="88" s="1"/>
  <c r="K155" i="58"/>
  <c r="L123" i="66"/>
  <c r="K39" i="46"/>
  <c r="I114" i="67"/>
  <c r="J65" i="59"/>
  <c r="J112" i="59"/>
  <c r="L44" i="58"/>
  <c r="L160" i="59"/>
  <c r="J56" i="59"/>
  <c r="J138" i="46"/>
  <c r="K40" i="63"/>
  <c r="L160" i="63"/>
  <c r="N118" i="73"/>
  <c r="J128" i="57"/>
  <c r="L63" i="67"/>
  <c r="J153" i="63"/>
  <c r="K64" i="59"/>
  <c r="I139" i="65"/>
  <c r="J53" i="57"/>
  <c r="J30" i="57"/>
  <c r="L104" i="72"/>
  <c r="J36" i="63"/>
  <c r="I120" i="65"/>
  <c r="K161" i="67"/>
  <c r="I82" i="65"/>
  <c r="J142" i="46"/>
  <c r="H66" i="60"/>
  <c r="M39" i="59"/>
  <c r="I138" i="63"/>
  <c r="J20" i="59"/>
  <c r="J141" i="66"/>
  <c r="I84" i="60"/>
  <c r="L29" i="66"/>
  <c r="L56" i="66"/>
  <c r="M153" i="58"/>
  <c r="J77" i="46"/>
  <c r="M104" i="59"/>
  <c r="G113" i="65"/>
  <c r="L30" i="63"/>
  <c r="I27" i="62"/>
  <c r="F15" i="88" s="1"/>
  <c r="I159" i="67"/>
  <c r="L82" i="64"/>
  <c r="M104" i="46"/>
  <c r="N131" i="72"/>
  <c r="J99" i="46"/>
  <c r="L158" i="66"/>
  <c r="K20" i="66"/>
  <c r="H98" i="62"/>
  <c r="E86" i="88" s="1"/>
  <c r="L112" i="63"/>
  <c r="L74" i="46"/>
  <c r="G89" i="65"/>
  <c r="G129" i="65"/>
  <c r="L155" i="59"/>
  <c r="I55" i="60"/>
  <c r="L117" i="67"/>
  <c r="L27" i="46"/>
  <c r="G48" i="65"/>
  <c r="K25" i="58"/>
  <c r="L139" i="72"/>
  <c r="K45" i="46"/>
  <c r="I100" i="65"/>
  <c r="M109" i="58"/>
  <c r="H25" i="62"/>
  <c r="E13" i="88" s="1"/>
  <c r="I44" i="65"/>
  <c r="I18" i="62"/>
  <c r="F6" i="88" s="1"/>
  <c r="K146" i="58"/>
  <c r="K112" i="60"/>
  <c r="L81" i="61"/>
  <c r="M53" i="59"/>
  <c r="K27" i="73"/>
  <c r="M113" i="59"/>
  <c r="I142" i="60"/>
  <c r="K151" i="66"/>
  <c r="K49" i="67"/>
  <c r="H22" i="60"/>
  <c r="J82" i="62"/>
  <c r="G70" i="88" s="1"/>
  <c r="M45" i="73"/>
  <c r="L84" i="66"/>
  <c r="N59" i="72"/>
  <c r="L146" i="72"/>
  <c r="L41" i="64"/>
  <c r="L19" i="58"/>
  <c r="H109" i="62"/>
  <c r="E97" i="88" s="1"/>
  <c r="J32" i="59"/>
  <c r="M52" i="46"/>
  <c r="I24" i="62"/>
  <c r="F12" i="88" s="1"/>
  <c r="L153" i="61"/>
  <c r="J50" i="61"/>
  <c r="I146" i="60"/>
  <c r="J45" i="64"/>
  <c r="J165" i="60"/>
  <c r="I107" i="65"/>
  <c r="L43" i="58"/>
  <c r="J164" i="64"/>
  <c r="K128" i="73"/>
  <c r="L31" i="59"/>
  <c r="N97" i="72"/>
  <c r="K80" i="57"/>
  <c r="I60" i="60"/>
  <c r="N147" i="72"/>
  <c r="K61" i="66"/>
  <c r="M130" i="59"/>
  <c r="K79" i="63"/>
  <c r="L69" i="61"/>
  <c r="I62" i="60"/>
  <c r="H78" i="62"/>
  <c r="E66" i="88" s="1"/>
  <c r="J64" i="46"/>
  <c r="K23" i="60"/>
  <c r="I155" i="65"/>
  <c r="J18" i="59"/>
  <c r="M49" i="46"/>
  <c r="K44" i="72"/>
  <c r="M28" i="72"/>
  <c r="J51" i="62"/>
  <c r="G39" i="88" s="1"/>
  <c r="I141" i="63"/>
  <c r="K19" i="59"/>
  <c r="L144" i="46"/>
  <c r="J62" i="57"/>
  <c r="K28" i="67"/>
  <c r="L101" i="73"/>
  <c r="L65" i="46"/>
  <c r="K161" i="46"/>
  <c r="L115" i="64"/>
  <c r="K51" i="61"/>
  <c r="M113" i="72"/>
  <c r="K48" i="73"/>
  <c r="L30" i="64"/>
  <c r="L94" i="57"/>
  <c r="J45" i="62"/>
  <c r="G33" i="88" s="1"/>
  <c r="J102" i="61"/>
  <c r="J139" i="63"/>
  <c r="M101" i="59"/>
  <c r="G85" i="65"/>
  <c r="K35" i="73"/>
  <c r="L161" i="57"/>
  <c r="K40" i="72"/>
  <c r="L70" i="58"/>
  <c r="K108" i="73"/>
  <c r="L37" i="58"/>
  <c r="M29" i="46"/>
  <c r="L68" i="64"/>
  <c r="L145" i="57"/>
  <c r="L108" i="46"/>
  <c r="K126" i="61"/>
  <c r="L87" i="63"/>
  <c r="K58" i="60"/>
  <c r="K31" i="66"/>
  <c r="M59" i="73"/>
  <c r="G128" i="62"/>
  <c r="D116" i="88" s="1"/>
  <c r="J136" i="60"/>
  <c r="K134" i="66"/>
  <c r="M101" i="57"/>
  <c r="M157" i="57"/>
  <c r="K163" i="64"/>
  <c r="L59" i="67"/>
  <c r="L72" i="67"/>
  <c r="K64" i="58"/>
  <c r="L120" i="58"/>
  <c r="I38" i="62"/>
  <c r="F26" i="88" s="1"/>
  <c r="I50" i="67"/>
  <c r="L112" i="59"/>
  <c r="I103" i="61"/>
  <c r="L163" i="67"/>
  <c r="M107" i="59"/>
  <c r="N138" i="72"/>
  <c r="J150" i="57"/>
  <c r="I43" i="62"/>
  <c r="F31" i="88" s="1"/>
  <c r="J151" i="66"/>
  <c r="L156" i="59"/>
  <c r="N49" i="72"/>
  <c r="L58" i="46"/>
  <c r="M137" i="59"/>
  <c r="H36" i="65"/>
  <c r="L119" i="63"/>
  <c r="L44" i="59"/>
  <c r="I120" i="67"/>
  <c r="J144" i="59"/>
  <c r="K106" i="58"/>
  <c r="J21" i="62"/>
  <c r="G9" i="88" s="1"/>
  <c r="K39" i="63"/>
  <c r="M139" i="59"/>
  <c r="N19" i="72"/>
  <c r="K35" i="61"/>
  <c r="L62" i="59"/>
  <c r="K33" i="57"/>
  <c r="H77" i="62"/>
  <c r="E65" i="88" s="1"/>
  <c r="M124" i="59"/>
  <c r="L103" i="66"/>
  <c r="L80" i="66"/>
  <c r="G54" i="62"/>
  <c r="D42" i="88" s="1"/>
  <c r="K46" i="60"/>
  <c r="I101" i="67"/>
  <c r="M51" i="46"/>
  <c r="L133" i="66"/>
  <c r="M90" i="73"/>
  <c r="M76" i="57"/>
  <c r="J127" i="65"/>
  <c r="M21" i="73"/>
  <c r="J148" i="62"/>
  <c r="G136" i="88" s="1"/>
  <c r="H67" i="65"/>
  <c r="H148" i="60"/>
  <c r="L92" i="59"/>
  <c r="H163" i="60"/>
  <c r="J127" i="66"/>
  <c r="H41" i="60"/>
  <c r="M115" i="58"/>
  <c r="J151" i="62"/>
  <c r="G139" i="88" s="1"/>
  <c r="L160" i="58"/>
  <c r="J37" i="57"/>
  <c r="K21" i="57"/>
  <c r="L21" i="57"/>
  <c r="K75" i="61"/>
  <c r="L151" i="73"/>
  <c r="K25" i="63"/>
  <c r="L100" i="64"/>
  <c r="J25" i="57"/>
  <c r="K153" i="58"/>
  <c r="K110" i="57"/>
  <c r="J70" i="67"/>
  <c r="J109" i="57"/>
  <c r="J82" i="58"/>
  <c r="L31" i="63"/>
  <c r="H152" i="60"/>
  <c r="J166" i="60"/>
  <c r="K96" i="61"/>
  <c r="M162" i="72"/>
  <c r="L116" i="73"/>
  <c r="J131" i="59"/>
  <c r="K52" i="58"/>
  <c r="L29" i="46"/>
  <c r="K128" i="66"/>
  <c r="N62" i="73"/>
  <c r="M143" i="57"/>
  <c r="K49" i="60"/>
  <c r="I83" i="67"/>
  <c r="G56" i="65"/>
  <c r="K156" i="66"/>
  <c r="M88" i="58"/>
  <c r="J123" i="58"/>
  <c r="K158" i="67"/>
  <c r="J92" i="60"/>
  <c r="K149" i="73"/>
  <c r="J102" i="58"/>
  <c r="H151" i="62"/>
  <c r="E139" i="88" s="1"/>
  <c r="K98" i="57"/>
  <c r="G61" i="62"/>
  <c r="D49" i="88" s="1"/>
  <c r="L145" i="66"/>
  <c r="L162" i="63"/>
  <c r="J118" i="60"/>
  <c r="M91" i="57"/>
  <c r="I160" i="63"/>
  <c r="N138" i="73"/>
  <c r="L83" i="73"/>
  <c r="K19" i="73"/>
  <c r="K85" i="72"/>
  <c r="L85" i="72"/>
  <c r="J53" i="65"/>
  <c r="L57" i="73"/>
  <c r="J106" i="59"/>
  <c r="J42" i="66"/>
  <c r="M24" i="46"/>
  <c r="M119" i="57"/>
  <c r="J23" i="61"/>
  <c r="K152" i="46"/>
  <c r="L89" i="63"/>
  <c r="G158" i="62"/>
  <c r="D146" i="88" s="1"/>
  <c r="G115" i="62"/>
  <c r="D103" i="88" s="1"/>
  <c r="L108" i="67"/>
  <c r="H161" i="62"/>
  <c r="E149" i="88" s="1"/>
  <c r="J121" i="60"/>
  <c r="L143" i="63"/>
  <c r="K115" i="58"/>
  <c r="J159" i="65"/>
  <c r="L124" i="59"/>
  <c r="L166" i="57"/>
  <c r="J50" i="63"/>
  <c r="M86" i="59"/>
  <c r="H82" i="65"/>
  <c r="M56" i="46"/>
  <c r="I28" i="65"/>
  <c r="K151" i="61"/>
  <c r="J145" i="63"/>
  <c r="L64" i="67"/>
  <c r="I36" i="62"/>
  <c r="F24" i="88" s="1"/>
  <c r="I63" i="60"/>
  <c r="K134" i="58"/>
  <c r="J19" i="61"/>
  <c r="I105" i="65"/>
  <c r="G111" i="65"/>
  <c r="L44" i="46"/>
  <c r="K85" i="61"/>
  <c r="K45" i="73"/>
  <c r="M155" i="57"/>
  <c r="L34" i="67"/>
  <c r="I130" i="67"/>
  <c r="K99" i="59"/>
  <c r="G65" i="62"/>
  <c r="D53" i="88" s="1"/>
  <c r="K148" i="59"/>
  <c r="G117" i="62"/>
  <c r="D105" i="88" s="1"/>
  <c r="I132" i="60"/>
  <c r="J41" i="58"/>
  <c r="J96" i="60"/>
  <c r="J137" i="63"/>
  <c r="N145" i="73"/>
  <c r="I47" i="60"/>
  <c r="J52" i="62"/>
  <c r="G40" i="88" s="1"/>
  <c r="M54" i="57"/>
  <c r="K158" i="64"/>
  <c r="L61" i="66"/>
  <c r="K75" i="63"/>
  <c r="L23" i="64"/>
  <c r="I140" i="60"/>
  <c r="G112" i="65"/>
  <c r="M67" i="73"/>
  <c r="K98" i="59"/>
  <c r="I88" i="65"/>
  <c r="H105" i="65"/>
  <c r="K73" i="60"/>
  <c r="M65" i="59"/>
  <c r="H79" i="65"/>
  <c r="I67" i="67"/>
  <c r="H100" i="60"/>
  <c r="L128" i="72"/>
  <c r="K37" i="72"/>
  <c r="J21" i="64"/>
  <c r="K119" i="72"/>
  <c r="L98" i="58"/>
  <c r="L127" i="58"/>
  <c r="L96" i="64"/>
  <c r="L94" i="73"/>
  <c r="K86" i="60"/>
  <c r="M74" i="58"/>
  <c r="K153" i="59"/>
  <c r="K91" i="67"/>
  <c r="J74" i="66"/>
  <c r="K19" i="58"/>
  <c r="N27" i="73"/>
  <c r="J71" i="61"/>
  <c r="H138" i="65"/>
  <c r="H58" i="65"/>
  <c r="N166" i="73"/>
  <c r="J92" i="58"/>
  <c r="J155" i="59"/>
  <c r="K105" i="66"/>
  <c r="H70" i="60"/>
  <c r="J47" i="67"/>
  <c r="J109" i="46"/>
  <c r="L91" i="46"/>
  <c r="K128" i="61"/>
  <c r="M93" i="57"/>
  <c r="M153" i="59"/>
  <c r="L99" i="61"/>
  <c r="J78" i="59"/>
  <c r="J31" i="65"/>
  <c r="K23" i="72"/>
  <c r="M143" i="72"/>
  <c r="K110" i="59"/>
  <c r="L52" i="73"/>
  <c r="K165" i="66"/>
  <c r="L62" i="67"/>
  <c r="J64" i="59"/>
  <c r="I71" i="62"/>
  <c r="F59" i="88" s="1"/>
  <c r="K26" i="57"/>
  <c r="K159" i="63"/>
  <c r="K112" i="58"/>
  <c r="K148" i="72"/>
  <c r="M109" i="59"/>
  <c r="M103" i="59"/>
  <c r="J100" i="61"/>
  <c r="K78" i="72"/>
  <c r="L122" i="63"/>
  <c r="K44" i="59"/>
  <c r="K50" i="64"/>
  <c r="J34" i="58"/>
  <c r="K113" i="46"/>
  <c r="K93" i="60"/>
  <c r="J62" i="66"/>
  <c r="J127" i="58"/>
  <c r="L65" i="67"/>
  <c r="L157" i="46"/>
  <c r="J116" i="63"/>
  <c r="K28" i="57"/>
  <c r="G33" i="65"/>
  <c r="H166" i="60"/>
  <c r="L29" i="58"/>
  <c r="K41" i="58"/>
  <c r="L71" i="58"/>
  <c r="I33" i="65"/>
  <c r="M54" i="58"/>
  <c r="J70" i="61"/>
  <c r="I39" i="67"/>
  <c r="K40" i="58"/>
  <c r="K118" i="59"/>
  <c r="H24" i="60"/>
  <c r="L131" i="63"/>
  <c r="I150" i="63"/>
  <c r="H130" i="62"/>
  <c r="E118" i="88" s="1"/>
  <c r="M134" i="59"/>
  <c r="H111" i="62"/>
  <c r="E99" i="88" s="1"/>
  <c r="M58" i="57"/>
  <c r="J62" i="62"/>
  <c r="G50" i="88" s="1"/>
  <c r="M144" i="58"/>
  <c r="L98" i="67"/>
  <c r="J113" i="66"/>
  <c r="I66" i="61"/>
  <c r="H57" i="65"/>
  <c r="G156" i="65"/>
  <c r="K104" i="57"/>
  <c r="M103" i="58"/>
  <c r="J94" i="66"/>
  <c r="N112" i="73"/>
  <c r="L30" i="46"/>
  <c r="J150" i="60"/>
  <c r="K164" i="58"/>
  <c r="L155" i="72"/>
  <c r="J53" i="62"/>
  <c r="G41" i="88" s="1"/>
  <c r="K67" i="73"/>
  <c r="M135" i="59"/>
  <c r="J74" i="65"/>
  <c r="G33" i="62"/>
  <c r="D21" i="88" s="1"/>
  <c r="I120" i="61"/>
  <c r="K143" i="72"/>
  <c r="L18" i="58"/>
  <c r="M160" i="58"/>
  <c r="L49" i="66"/>
  <c r="L37" i="57"/>
  <c r="L103" i="59"/>
  <c r="M146" i="58"/>
  <c r="J41" i="66"/>
  <c r="I124" i="63"/>
  <c r="J131" i="67"/>
  <c r="M110" i="57"/>
  <c r="K46" i="67"/>
  <c r="K116" i="64"/>
  <c r="K80" i="58"/>
  <c r="J121" i="59"/>
  <c r="I42" i="62"/>
  <c r="F30" i="88" s="1"/>
  <c r="M36" i="58"/>
  <c r="I62" i="67"/>
  <c r="L76" i="67"/>
  <c r="K87" i="57"/>
  <c r="N161" i="73"/>
  <c r="K85" i="63"/>
  <c r="J128" i="59"/>
  <c r="J26" i="59"/>
  <c r="L121" i="72"/>
  <c r="J151" i="46"/>
  <c r="J117" i="58"/>
  <c r="L141" i="73"/>
  <c r="K123" i="46"/>
  <c r="K111" i="66"/>
  <c r="I83" i="61"/>
  <c r="K79" i="57"/>
  <c r="N51" i="72"/>
  <c r="L24" i="63"/>
  <c r="K57" i="73"/>
  <c r="K88" i="66"/>
  <c r="N125" i="73"/>
  <c r="I39" i="60"/>
  <c r="J101" i="61"/>
  <c r="J87" i="60"/>
  <c r="J52" i="67"/>
  <c r="L93" i="64"/>
  <c r="J119" i="61"/>
  <c r="J64" i="62"/>
  <c r="G52" i="88" s="1"/>
  <c r="K73" i="66"/>
  <c r="L142" i="64"/>
  <c r="L78" i="58"/>
  <c r="E78" i="65" l="1"/>
  <c r="C78" i="65"/>
  <c r="C78" i="60" s="1"/>
  <c r="E110" i="65"/>
  <c r="C110" i="65"/>
  <c r="C110" i="60" s="1"/>
  <c r="C148" i="65"/>
  <c r="C148" i="60" s="1"/>
  <c r="E148" i="65"/>
  <c r="E100" i="65"/>
  <c r="C100" i="65"/>
  <c r="C100" i="60" s="1"/>
  <c r="C80" i="65"/>
  <c r="C80" i="60" s="1"/>
  <c r="E80" i="65"/>
  <c r="E57" i="65"/>
  <c r="C57" i="65"/>
  <c r="C57" i="60" s="1"/>
  <c r="C82" i="65"/>
  <c r="C82" i="60" s="1"/>
  <c r="E82" i="65"/>
  <c r="E159" i="65"/>
  <c r="C159" i="65"/>
  <c r="C159" i="60" s="1"/>
  <c r="E103" i="65"/>
  <c r="C103" i="65"/>
  <c r="C103" i="60" s="1"/>
  <c r="C73" i="65"/>
  <c r="C73" i="60" s="1"/>
  <c r="E73" i="65"/>
  <c r="E85" i="65"/>
  <c r="C85" i="65"/>
  <c r="C85" i="60" s="1"/>
  <c r="C166" i="65"/>
  <c r="C166" i="60" s="1"/>
  <c r="E166" i="65"/>
  <c r="E70" i="65"/>
  <c r="C70" i="65"/>
  <c r="C70" i="60" s="1"/>
  <c r="E125" i="65"/>
  <c r="C125" i="65"/>
  <c r="C125" i="60" s="1"/>
  <c r="E50" i="65"/>
  <c r="C50" i="65"/>
  <c r="C50" i="60" s="1"/>
  <c r="E47" i="65"/>
  <c r="C47" i="65"/>
  <c r="C47" i="60" s="1"/>
  <c r="C165" i="65"/>
  <c r="C165" i="60" s="1"/>
  <c r="E165" i="65"/>
  <c r="E30" i="65"/>
  <c r="C30" i="65"/>
  <c r="C30" i="60" s="1"/>
  <c r="C49" i="65"/>
  <c r="C49" i="60" s="1"/>
  <c r="E49" i="65"/>
  <c r="E23" i="65"/>
  <c r="C23" i="65"/>
  <c r="C23" i="60" s="1"/>
  <c r="E44" i="65"/>
  <c r="C44" i="65"/>
  <c r="C44" i="60" s="1"/>
  <c r="C39" i="65"/>
  <c r="C39" i="60" s="1"/>
  <c r="E39" i="65"/>
  <c r="L9" i="65"/>
  <c r="G11" i="70"/>
  <c r="G10" i="70"/>
  <c r="L8" i="65"/>
  <c r="C133" i="65"/>
  <c r="C133" i="60" s="1"/>
  <c r="E133" i="65"/>
  <c r="C76" i="65"/>
  <c r="C76" i="60" s="1"/>
  <c r="E76" i="65"/>
  <c r="C63" i="65"/>
  <c r="C63" i="60" s="1"/>
  <c r="E63" i="65"/>
  <c r="E157" i="65"/>
  <c r="C157" i="65"/>
  <c r="C157" i="60" s="1"/>
  <c r="C141" i="65"/>
  <c r="C141" i="60" s="1"/>
  <c r="E141" i="65"/>
  <c r="C114" i="65"/>
  <c r="C114" i="60" s="1"/>
  <c r="E114" i="65"/>
  <c r="C62" i="65"/>
  <c r="C62" i="60" s="1"/>
  <c r="E62" i="65"/>
  <c r="E101" i="65"/>
  <c r="C101" i="65"/>
  <c r="C101" i="60" s="1"/>
  <c r="E93" i="65"/>
  <c r="C93" i="65"/>
  <c r="C93" i="60" s="1"/>
  <c r="E154" i="65"/>
  <c r="C154" i="65"/>
  <c r="C154" i="60" s="1"/>
  <c r="E105" i="65"/>
  <c r="C105" i="65"/>
  <c r="C105" i="60" s="1"/>
  <c r="C156" i="65"/>
  <c r="C156" i="60" s="1"/>
  <c r="E156" i="65"/>
  <c r="E143" i="65"/>
  <c r="C143" i="65"/>
  <c r="C143" i="60" s="1"/>
  <c r="E74" i="65"/>
  <c r="C74" i="65"/>
  <c r="C74" i="60" s="1"/>
  <c r="C112" i="65"/>
  <c r="C112" i="60" s="1"/>
  <c r="E112" i="65"/>
  <c r="E86" i="65"/>
  <c r="C86" i="65"/>
  <c r="C86" i="60" s="1"/>
  <c r="C64" i="65"/>
  <c r="C64" i="60" s="1"/>
  <c r="E64" i="65"/>
  <c r="E151" i="65"/>
  <c r="C151" i="65"/>
  <c r="C151" i="60" s="1"/>
  <c r="C89" i="65"/>
  <c r="C89" i="60" s="1"/>
  <c r="E89" i="65"/>
  <c r="E104" i="65"/>
  <c r="C104" i="65"/>
  <c r="C104" i="60" s="1"/>
  <c r="C136" i="65"/>
  <c r="C136" i="60" s="1"/>
  <c r="E136" i="65"/>
  <c r="E163" i="65"/>
  <c r="C163" i="65"/>
  <c r="C163" i="60" s="1"/>
  <c r="C36" i="65"/>
  <c r="C36" i="60" s="1"/>
  <c r="E36" i="65"/>
  <c r="C164" i="65"/>
  <c r="C164" i="60" s="1"/>
  <c r="E164" i="65"/>
  <c r="C150" i="65"/>
  <c r="C150" i="60" s="1"/>
  <c r="E150" i="65"/>
  <c r="E58" i="65"/>
  <c r="C58" i="65"/>
  <c r="C58" i="60" s="1"/>
  <c r="C21" i="65"/>
  <c r="C21" i="60" s="1"/>
  <c r="E21" i="65"/>
  <c r="C161" i="65"/>
  <c r="C161" i="60" s="1"/>
  <c r="E161" i="65"/>
  <c r="E51" i="65"/>
  <c r="C51" i="65"/>
  <c r="C51" i="60" s="1"/>
  <c r="E24" i="65"/>
  <c r="C24" i="65"/>
  <c r="C24" i="60" s="1"/>
  <c r="C97" i="65"/>
  <c r="C97" i="60" s="1"/>
  <c r="E97" i="65"/>
  <c r="C155" i="65"/>
  <c r="C155" i="60" s="1"/>
  <c r="E155" i="65"/>
  <c r="C132" i="65"/>
  <c r="C132" i="60" s="1"/>
  <c r="E132" i="65"/>
  <c r="E41" i="65"/>
  <c r="C41" i="65"/>
  <c r="C41" i="60" s="1"/>
  <c r="C152" i="65"/>
  <c r="C152" i="60" s="1"/>
  <c r="E152" i="65"/>
  <c r="E31" i="65"/>
  <c r="C31" i="65"/>
  <c r="C31" i="60" s="1"/>
  <c r="E123" i="65"/>
  <c r="C123" i="65"/>
  <c r="C123" i="60" s="1"/>
  <c r="E45" i="65"/>
  <c r="C45" i="65"/>
  <c r="C45" i="60" s="1"/>
  <c r="C146" i="65"/>
  <c r="C146" i="60" s="1"/>
  <c r="E146" i="65"/>
  <c r="C59" i="65"/>
  <c r="C59" i="60" s="1"/>
  <c r="E59" i="65"/>
  <c r="C54" i="65"/>
  <c r="C54" i="60" s="1"/>
  <c r="E54" i="65"/>
  <c r="C26" i="65"/>
  <c r="C26" i="60" s="1"/>
  <c r="E26" i="65"/>
  <c r="C142" i="65"/>
  <c r="C142" i="60" s="1"/>
  <c r="E142" i="65"/>
  <c r="E68" i="65"/>
  <c r="C68" i="65"/>
  <c r="C68" i="60" s="1"/>
  <c r="E77" i="65"/>
  <c r="C77" i="65"/>
  <c r="C77" i="60" s="1"/>
  <c r="C65" i="65"/>
  <c r="C65" i="60" s="1"/>
  <c r="E65" i="65"/>
  <c r="E158" i="65"/>
  <c r="C158" i="65"/>
  <c r="C158" i="60" s="1"/>
  <c r="C115" i="65"/>
  <c r="C115" i="60" s="1"/>
  <c r="E115" i="65"/>
  <c r="E66" i="65"/>
  <c r="C66" i="65"/>
  <c r="C66" i="60" s="1"/>
  <c r="C153" i="65"/>
  <c r="C153" i="60" s="1"/>
  <c r="E153" i="65"/>
  <c r="C79" i="65"/>
  <c r="C79" i="60" s="1"/>
  <c r="E79" i="65"/>
  <c r="E67" i="65"/>
  <c r="C67" i="65"/>
  <c r="C67" i="60" s="1"/>
  <c r="C40" i="65"/>
  <c r="C40" i="60" s="1"/>
  <c r="E40" i="65"/>
  <c r="C138" i="65"/>
  <c r="C138" i="60" s="1"/>
  <c r="E138" i="65"/>
  <c r="C116" i="65"/>
  <c r="C116" i="60" s="1"/>
  <c r="E116" i="65"/>
  <c r="E126" i="65"/>
  <c r="C126" i="65"/>
  <c r="C126" i="60" s="1"/>
  <c r="E20" i="65"/>
  <c r="C20" i="65"/>
  <c r="C20" i="60" s="1"/>
  <c r="C43" i="65"/>
  <c r="C43" i="60" s="1"/>
  <c r="E43" i="65"/>
  <c r="C92" i="65"/>
  <c r="C92" i="60" s="1"/>
  <c r="E92" i="65"/>
  <c r="E108" i="65"/>
  <c r="C108" i="65"/>
  <c r="C108" i="60" s="1"/>
  <c r="C52" i="65"/>
  <c r="C52" i="60" s="1"/>
  <c r="E52" i="65"/>
  <c r="E75" i="65"/>
  <c r="C75" i="65"/>
  <c r="C75" i="60" s="1"/>
  <c r="C87" i="65"/>
  <c r="C87" i="60" s="1"/>
  <c r="E87" i="65"/>
  <c r="E18" i="65"/>
  <c r="C18" i="65"/>
  <c r="C18" i="60" s="1"/>
  <c r="H14" i="60" s="1"/>
  <c r="E145" i="65"/>
  <c r="C145" i="65"/>
  <c r="C145" i="60" s="1"/>
  <c r="C19" i="65"/>
  <c r="C19" i="60" s="1"/>
  <c r="E19" i="65"/>
  <c r="E53" i="65"/>
  <c r="C53" i="65"/>
  <c r="C53" i="60" s="1"/>
  <c r="E55" i="65"/>
  <c r="C55" i="65"/>
  <c r="C55" i="60" s="1"/>
  <c r="E130" i="65"/>
  <c r="C130" i="65"/>
  <c r="C130" i="60" s="1"/>
  <c r="E34" i="65"/>
  <c r="C34" i="65"/>
  <c r="C34" i="60" s="1"/>
  <c r="E107" i="65"/>
  <c r="C107" i="65"/>
  <c r="C107" i="60" s="1"/>
  <c r="C109" i="65"/>
  <c r="C109" i="60" s="1"/>
  <c r="E109" i="65"/>
  <c r="C113" i="65"/>
  <c r="C113" i="60" s="1"/>
  <c r="E113" i="65"/>
  <c r="C139" i="65"/>
  <c r="C139" i="60" s="1"/>
  <c r="E139" i="65"/>
  <c r="C162" i="65"/>
  <c r="C162" i="60" s="1"/>
  <c r="E162" i="65"/>
  <c r="C134" i="65"/>
  <c r="C134" i="60" s="1"/>
  <c r="E134" i="65"/>
  <c r="E60" i="65"/>
  <c r="C60" i="65"/>
  <c r="C60" i="60" s="1"/>
  <c r="E167" i="65"/>
  <c r="C167" i="65"/>
  <c r="C167" i="60" s="1"/>
  <c r="C42" i="65"/>
  <c r="C42" i="60" s="1"/>
  <c r="E42" i="65"/>
  <c r="E121" i="65"/>
  <c r="C121" i="65"/>
  <c r="C121" i="60" s="1"/>
  <c r="L5" i="65" l="1"/>
  <c r="G12" i="70"/>
  <c r="C10" i="70" l="1"/>
  <c r="C12" i="70" s="1"/>
  <c r="L7" i="65"/>
  <c r="L13" i="65" s="1"/>
  <c r="M13" i="65" s="1"/>
  <c r="H12" i="70" l="1"/>
  <c r="H10" i="70"/>
  <c r="H11"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<sst xmlns="http://schemas.openxmlformats.org/spreadsheetml/2006/main" count="14787" uniqueCount="6067">
  <si>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</si>
  <si>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</si>
  <si>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</si>
  <si>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</si>
  <si>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</si>
  <si>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</si>
  <si>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</si>
  <si>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</si>
  <si>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</si>
  <si>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</si>
  <si>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</si>
  <si>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</si>
  <si>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</si>
  <si>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</si>
  <si>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</si>
  <si>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</si>
  <si>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</si>
  <si>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</si>
  <si>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</si>
  <si>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</si>
  <si>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</si>
  <si>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</si>
  <si>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</si>
  <si>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</si>
  <si>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</si>
  <si>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</si>
  <si>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</si>
  <si>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</si>
  <si>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</si>
  <si>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</si>
  <si>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</si>
  <si>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</si>
  <si>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</si>
  <si>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</si>
  <si>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</si>
  <si>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</si>
  <si>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</si>
  <si>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</si>
  <si>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</si>
  <si>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</si>
  <si>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</si>
  <si>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</si>
  <si>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</si>
  <si>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</si>
  <si>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</si>
  <si>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</si>
  <si>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</si>
  <si>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</si>
  <si>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</si>
  <si>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</si>
  <si>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</si>
  <si>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</si>
  <si>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</si>
  <si>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</si>
  <si>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</si>
  <si>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</si>
  <si>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</si>
  <si>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</si>
  <si>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</si>
  <si>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</si>
  <si>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</si>
  <si>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</si>
  <si>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</si>
  <si>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</si>
  <si>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</si>
  <si>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</si>
  <si>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</si>
  <si>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</si>
  <si>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</si>
  <si>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</si>
  <si>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</si>
  <si>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</si>
  <si>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</si>
  <si>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</si>
  <si>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</si>
  <si>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</si>
  <si>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</si>
  <si>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</si>
  <si>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</si>
  <si>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</si>
  <si>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</si>
  <si>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</si>
  <si>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</si>
  <si>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</si>
  <si>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</si>
  <si>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</si>
  <si>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</si>
  <si>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</si>
  <si>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</si>
  <si>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</si>
  <si>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</si>
  <si>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</si>
  <si>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</si>
  <si>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</si>
  <si>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</si>
  <si>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</si>
  <si>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</si>
  <si>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</si>
  <si>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</si>
  <si>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</si>
  <si>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</si>
  <si>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</si>
  <si>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</si>
  <si>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</si>
  <si>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</si>
  <si>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</si>
  <si>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</si>
  <si>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</si>
  <si>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</si>
  <si>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</si>
  <si>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</si>
  <si>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</si>
  <si>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</si>
  <si>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</si>
  <si>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</si>
  <si>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</si>
  <si>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</si>
  <si>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</si>
  <si>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</si>
  <si>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</si>
  <si>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</si>
  <si>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</si>
  <si>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</si>
  <si>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</si>
  <si>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</si>
  <si>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</si>
  <si>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</si>
  <si>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</si>
  <si>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</si>
  <si>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</si>
  <si>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</si>
  <si>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</si>
  <si>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</si>
  <si>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</si>
  <si>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</si>
  <si>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</si>
  <si>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</si>
  <si>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</si>
  <si>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</si>
  <si>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</si>
  <si>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</si>
  <si>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</si>
  <si>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</si>
  <si>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</si>
  <si>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</si>
  <si>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</si>
  <si>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</si>
  <si>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</si>
  <si>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</si>
  <si>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</si>
  <si>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</si>
  <si>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</si>
  <si>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</si>
  <si>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</si>
  <si>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</si>
  <si>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</si>
  <si>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</si>
  <si>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</si>
  <si>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</si>
  <si>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</si>
  <si>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</si>
  <si>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</si>
  <si>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</si>
  <si>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</si>
  <si>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</si>
  <si>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</si>
  <si>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</si>
  <si>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</si>
  <si>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</si>
  <si>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</si>
  <si>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</si>
  <si>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</si>
  <si>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</si>
  <si>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</si>
  <si>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</si>
  <si>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</si>
  <si>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</si>
  <si>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</si>
  <si>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</si>
  <si>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</si>
  <si>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</si>
  <si>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</si>
  <si>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</si>
  <si>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</si>
  <si>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</si>
  <si>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</si>
  <si>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</si>
  <si>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</si>
  <si>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</si>
  <si>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</si>
  <si>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</si>
  <si>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</si>
  <si>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</si>
  <si>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</si>
  <si>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</si>
  <si>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</si>
  <si>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</si>
  <si>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</si>
  <si>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</si>
  <si>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</si>
  <si>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</si>
  <si>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</si>
  <si>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</si>
  <si>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</si>
  <si>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</si>
  <si>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</si>
  <si>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</si>
  <si>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</si>
  <si>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</si>
  <si>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</si>
  <si>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</si>
  <si>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</si>
  <si>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</si>
  <si>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</si>
  <si>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</si>
  <si>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</si>
  <si>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</si>
  <si>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</si>
  <si>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</si>
  <si>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</si>
  <si>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</si>
  <si>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</si>
  <si>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</si>
  <si>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</si>
  <si>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</si>
  <si>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</si>
  <si>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</si>
  <si>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</si>
  <si>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</si>
  <si>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</si>
  <si>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</si>
  <si>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</si>
  <si>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</si>
  <si>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</si>
  <si>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</si>
  <si>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</si>
  <si>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</si>
  <si>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</si>
  <si>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</si>
  <si>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</si>
  <si>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</si>
  <si>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</si>
  <si>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</si>
  <si>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</si>
  <si>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</si>
  <si>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</si>
  <si>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</si>
  <si>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</si>
  <si>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</si>
  <si>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</si>
  <si>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</si>
  <si>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</si>
  <si>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</si>
  <si>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</si>
  <si>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</si>
  <si>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</si>
  <si>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</si>
  <si>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</si>
  <si>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</si>
  <si>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</si>
  <si>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</si>
  <si>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</si>
  <si>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</si>
  <si>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</si>
  <si>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</si>
  <si>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</si>
  <si>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</si>
  <si>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</si>
  <si>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</si>
  <si>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</si>
  <si>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</si>
  <si>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</si>
  <si>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</si>
  <si>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</si>
  <si>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</si>
  <si>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</si>
  <si>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</si>
  <si>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</si>
  <si>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</si>
  <si>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</si>
  <si>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</si>
  <si>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</si>
  <si>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</si>
  <si>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</si>
  <si>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</si>
  <si>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</si>
  <si>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</si>
  <si>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</si>
  <si>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</si>
  <si>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</si>
  <si>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</si>
  <si>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</si>
  <si>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</si>
  <si>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</si>
  <si>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</si>
  <si>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</si>
  <si>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</si>
  <si>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</si>
  <si>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</si>
  <si>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</si>
  <si>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</si>
  <si>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</si>
  <si>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</si>
  <si>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</si>
  <si>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</si>
  <si>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</si>
  <si>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</si>
  <si>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</si>
  <si>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</si>
  <si>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</si>
  <si>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</si>
  <si>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</si>
  <si>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</si>
  <si>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</si>
  <si>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</si>
  <si>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</si>
  <si>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</si>
  <si>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</si>
  <si>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</si>
  <si>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</si>
  <si>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</si>
  <si>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</si>
  <si>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</si>
  <si>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</si>
  <si>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</si>
  <si>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</si>
  <si>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</si>
  <si>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</si>
  <si>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</si>
  <si>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</si>
  <si>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</si>
  <si>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</si>
  <si>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</si>
  <si>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</si>
  <si>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</si>
  <si>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</si>
  <si>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</si>
  <si>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</si>
  <si>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</si>
  <si>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</si>
  <si>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</si>
  <si>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</si>
  <si>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</si>
  <si>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</si>
  <si>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</si>
  <si>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</si>
  <si>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</si>
  <si>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</si>
  <si>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</si>
  <si>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</si>
  <si>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</si>
  <si>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</si>
  <si>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</si>
  <si>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</si>
  <si>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</si>
  <si>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</si>
  <si>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</si>
  <si>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</si>
  <si>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</si>
  <si>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</si>
  <si>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</si>
  <si>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</si>
  <si>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</si>
  <si>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</si>
  <si>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</si>
  <si>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</si>
  <si>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</si>
  <si>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</si>
  <si>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</si>
  <si>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</si>
  <si>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</si>
  <si>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</si>
  <si>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</si>
  <si>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</si>
  <si>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</si>
  <si>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</si>
  <si>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</si>
  <si>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</si>
  <si>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</si>
  <si>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</si>
  <si>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</si>
  <si>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</si>
  <si>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</si>
  <si>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</si>
  <si>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</si>
  <si>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</si>
  <si>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</si>
  <si>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</si>
  <si>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</si>
  <si>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</si>
  <si>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</si>
  <si>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</si>
  <si>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</si>
  <si>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</si>
  <si>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</si>
  <si>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</si>
  <si>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</si>
  <si>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</si>
  <si>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</si>
  <si>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</si>
  <si>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</si>
  <si>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</si>
  <si>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</si>
  <si>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</si>
  <si>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</si>
  <si>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</si>
  <si>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</si>
  <si>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</si>
  <si>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</si>
  <si>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</si>
  <si>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</si>
  <si>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</si>
  <si>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</si>
  <si>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</si>
  <si>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</si>
  <si>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</si>
  <si>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</si>
  <si>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</si>
  <si>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</si>
  <si>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</si>
  <si>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</si>
  <si>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</si>
  <si>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</si>
  <si>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</si>
  <si>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</si>
  <si>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</si>
  <si>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</si>
  <si>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</si>
  <si>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</si>
  <si>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</si>
  <si>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</si>
  <si>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</si>
  <si>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</si>
  <si>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</si>
  <si>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</si>
  <si>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</si>
  <si>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</si>
  <si>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</si>
  <si>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</si>
  <si>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</si>
  <si>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</si>
  <si>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</si>
  <si>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</si>
  <si>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</si>
  <si>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</si>
  <si>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</si>
  <si>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</si>
  <si>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</si>
  <si>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</si>
  <si>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</si>
  <si>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</si>
  <si>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</si>
  <si>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</si>
  <si>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</si>
  <si>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</si>
  <si>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</si>
  <si>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</si>
  <si>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</si>
  <si>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</si>
  <si>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</si>
  <si>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</si>
  <si>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</si>
  <si>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</si>
  <si>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</si>
  <si>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</si>
  <si>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</si>
  <si>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</si>
  <si>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</si>
  <si>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</si>
  <si>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</si>
  <si>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</si>
  <si>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</si>
  <si>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</si>
  <si>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</si>
  <si>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</si>
  <si>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</si>
  <si>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</si>
  <si>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</si>
  <si>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</si>
  <si>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</si>
  <si>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</si>
  <si>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</si>
  <si>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</si>
  <si>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</si>
  <si>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</si>
  <si>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</si>
  <si>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</si>
  <si>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</si>
  <si>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</si>
  <si>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</si>
  <si>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</si>
  <si>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</si>
  <si>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</si>
  <si>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</si>
  <si>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</si>
  <si>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</si>
  <si>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</si>
  <si>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</si>
  <si>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</si>
  <si>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</si>
  <si>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</si>
  <si>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</si>
  <si>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</si>
  <si>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</si>
  <si>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</si>
  <si>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</si>
  <si>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</si>
  <si>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</si>
  <si>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</si>
  <si>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</si>
  <si>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</si>
  <si>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</si>
  <si>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</si>
  <si>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</si>
  <si>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</si>
  <si>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</si>
  <si>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</si>
  <si>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</si>
  <si>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</si>
  <si>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</si>
  <si>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</si>
  <si>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</si>
  <si>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</si>
  <si>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</si>
  <si>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</si>
  <si>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</si>
  <si>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</si>
  <si>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</si>
  <si>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</si>
  <si>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</si>
  <si>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</si>
  <si>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</si>
  <si>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</si>
  <si>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</si>
  <si>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</si>
  <si>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</si>
  <si>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</si>
  <si>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</si>
  <si>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</si>
  <si>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</si>
  <si>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</si>
  <si>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</si>
  <si>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</si>
  <si>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</si>
  <si>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</si>
  <si>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</si>
  <si>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</si>
  <si>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</si>
  <si>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</si>
  <si>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</si>
  <si>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</si>
  <si>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</si>
  <si>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</si>
  <si>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</si>
  <si>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</si>
  <si>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</si>
  <si>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</si>
  <si>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</si>
  <si>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</si>
  <si>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</si>
  <si>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</si>
  <si>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</si>
  <si>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</si>
  <si>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</si>
  <si>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</si>
  <si>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</si>
  <si>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</si>
  <si>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</si>
  <si>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</si>
  <si>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</si>
  <si>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</si>
  <si>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</si>
  <si>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</si>
  <si>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</si>
  <si>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</si>
  <si>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</si>
  <si>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</si>
  <si>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</si>
  <si>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</si>
  <si>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</si>
  <si>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</si>
  <si>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</si>
  <si>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</si>
  <si>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</si>
  <si>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</si>
  <si>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</si>
  <si>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</si>
  <si>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</si>
  <si>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</si>
  <si>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</si>
  <si>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</si>
  <si>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</si>
  <si>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</si>
  <si>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</si>
  <si>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</si>
  <si>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</si>
  <si>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</si>
  <si>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</si>
  <si>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</si>
  <si>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</si>
  <si>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</si>
  <si>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</si>
  <si>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</si>
  <si>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</si>
  <si>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</si>
  <si>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</si>
  <si>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</si>
  <si>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</si>
  <si>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</si>
  <si>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</si>
  <si>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</si>
  <si>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</si>
  <si>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</si>
  <si>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</si>
  <si>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</si>
  <si>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</si>
  <si>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</si>
  <si>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</si>
  <si>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</si>
  <si>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</si>
  <si>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</si>
  <si>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</si>
  <si>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</si>
  <si>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</si>
  <si>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</si>
  <si>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</si>
  <si>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</si>
  <si>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</si>
  <si>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</si>
  <si>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</si>
  <si>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</si>
  <si>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</si>
  <si>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</si>
  <si>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</si>
  <si>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</si>
  <si>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</si>
  <si>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</si>
  <si>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</si>
  <si>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</si>
  <si>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</si>
  <si>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</si>
  <si>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</si>
  <si>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</si>
  <si>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</si>
  <si>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</si>
  <si>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</si>
  <si>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</si>
  <si>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</si>
  <si>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</si>
  <si>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</si>
  <si>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</si>
  <si>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</si>
  <si>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</si>
  <si>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</si>
  <si>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</si>
  <si>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</si>
  <si>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</si>
  <si>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</si>
  <si>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</si>
  <si>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</si>
  <si>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</si>
  <si>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</si>
  <si>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</si>
  <si>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</si>
  <si>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</si>
  <si>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</si>
  <si>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</si>
  <si>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</si>
  <si>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</si>
  <si>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</si>
  <si>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</si>
  <si>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</si>
  <si>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</si>
  <si>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</si>
  <si>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</si>
  <si>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</si>
  <si>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</si>
  <si>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</si>
  <si>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</si>
  <si>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</si>
  <si>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</si>
  <si>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</si>
  <si>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</si>
  <si>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</si>
  <si>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</si>
  <si>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</si>
  <si>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</si>
  <si>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</si>
  <si>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</si>
  <si>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</si>
  <si>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</si>
  <si>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</si>
  <si>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</si>
  <si>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</si>
  <si>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</si>
  <si>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</si>
  <si>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</si>
  <si>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</si>
  <si>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</si>
  <si>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</si>
  <si>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</si>
  <si>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</si>
  <si>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</si>
  <si>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</si>
  <si>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</si>
  <si>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</si>
  <si>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</si>
  <si>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</si>
  <si>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</si>
  <si>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</si>
  <si>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</si>
  <si>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</si>
  <si>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</si>
  <si>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</si>
  <si>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</si>
  <si>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</si>
  <si>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</si>
  <si>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</si>
  <si>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</si>
  <si>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</si>
  <si>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</si>
  <si>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</si>
  <si>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</si>
  <si>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</si>
  <si>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</si>
  <si>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</si>
  <si>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</si>
  <si>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</si>
  <si>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</si>
  <si>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</si>
  <si>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</si>
  <si>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</si>
  <si>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</si>
  <si>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</si>
  <si>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</si>
  <si>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</si>
  <si>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</si>
  <si>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</si>
  <si>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</si>
  <si>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</si>
  <si>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</si>
  <si>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</si>
  <si>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</si>
  <si>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</si>
  <si>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</si>
  <si>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</si>
  <si>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</si>
  <si>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</si>
  <si>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</si>
  <si>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</si>
  <si>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</si>
  <si>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</si>
  <si>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</si>
  <si>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</si>
  <si>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</si>
  <si>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</si>
  <si>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</si>
  <si>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</si>
  <si>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</si>
  <si>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</si>
  <si>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</si>
  <si>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</si>
  <si>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</si>
  <si>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</si>
  <si>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</si>
  <si>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</si>
  <si>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</si>
  <si>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</si>
  <si>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</si>
  <si>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</si>
  <si>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</si>
  <si>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</si>
  <si>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</si>
  <si>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</si>
  <si>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</si>
  <si>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</si>
  <si>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</si>
  <si>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</si>
  <si>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</si>
  <si>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</si>
  <si>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</si>
  <si>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</si>
  <si>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</si>
  <si>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</si>
  <si>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</si>
  <si>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</si>
  <si>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</si>
  <si>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</si>
  <si>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</si>
  <si>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</si>
  <si>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</si>
  <si>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</si>
  <si>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</si>
  <si>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</si>
  <si>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</si>
  <si>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</si>
  <si>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</si>
  <si>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</si>
  <si>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</si>
  <si>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</si>
  <si>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</si>
  <si>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</si>
  <si>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</si>
  <si>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</si>
  <si>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</si>
  <si>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</si>
  <si>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</si>
  <si>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</si>
  <si>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</si>
  <si>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</si>
  <si>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</si>
  <si>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</si>
  <si>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</si>
  <si>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</si>
  <si>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</si>
  <si>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</si>
  <si>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</si>
  <si>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</si>
  <si>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</si>
  <si>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</si>
  <si>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</si>
  <si>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</si>
  <si>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</si>
  <si>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</si>
  <si>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</si>
  <si>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</si>
  <si>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</si>
  <si>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</si>
  <si>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</si>
  <si>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</si>
  <si>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</si>
  <si>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</si>
  <si>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</si>
  <si>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</si>
  <si>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</si>
  <si>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</si>
  <si>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</si>
  <si>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</si>
  <si>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</si>
  <si>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</si>
  <si>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</si>
  <si>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</si>
  <si>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</si>
  <si>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</si>
  <si>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</si>
  <si>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</si>
  <si>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</si>
  <si>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</si>
  <si>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</si>
  <si>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</si>
  <si>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</si>
  <si>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</si>
  <si>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</si>
  <si>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</si>
  <si>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</si>
  <si>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</si>
  <si>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</si>
  <si>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</si>
  <si>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</si>
  <si>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</si>
  <si>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</si>
  <si>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</si>
  <si>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</si>
  <si>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</si>
  <si>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</si>
  <si>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</si>
  <si>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</si>
  <si>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</si>
  <si>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</si>
  <si>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</si>
  <si>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</si>
  <si>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</si>
  <si>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</si>
  <si>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</si>
  <si>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</si>
  <si>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</si>
  <si>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</si>
  <si>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</si>
  <si>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</si>
  <si>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</si>
  <si>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</si>
  <si>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</si>
  <si>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</si>
  <si>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</si>
  <si>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</si>
  <si>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</si>
  <si>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</si>
  <si>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</si>
  <si>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</si>
  <si>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</si>
  <si>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</si>
  <si>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</si>
  <si>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</si>
  <si>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</si>
  <si>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</si>
  <si>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</si>
  <si>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</si>
  <si>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</si>
  <si>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</si>
  <si>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</si>
  <si>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</si>
  <si>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</si>
  <si>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</si>
  <si>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</si>
  <si>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</si>
  <si>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</si>
  <si>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</si>
  <si>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</si>
  <si>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</si>
  <si>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</si>
  <si>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</si>
  <si>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</si>
  <si>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</si>
  <si>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</si>
  <si>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</si>
  <si>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</si>
  <si>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</si>
  <si>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</si>
  <si>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</si>
  <si>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</si>
  <si>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</si>
  <si>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</si>
  <si>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</si>
  <si>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</si>
  <si>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</si>
  <si>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</si>
  <si>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</si>
  <si>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</si>
  <si>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</si>
  <si>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</si>
  <si>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</si>
  <si>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</si>
  <si>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</si>
  <si>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</si>
  <si>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</si>
  <si>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</si>
  <si>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</si>
  <si>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</si>
  <si>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</si>
  <si>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</si>
  <si>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</si>
  <si>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</si>
  <si>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</si>
  <si>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</si>
  <si>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</si>
  <si>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</si>
  <si>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</si>
  <si>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</si>
  <si>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</si>
  <si>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</si>
  <si>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</si>
  <si>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</si>
  <si>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</si>
  <si>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</si>
  <si>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</si>
  <si>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</si>
  <si>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</si>
  <si>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</si>
  <si>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</si>
  <si>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</si>
  <si>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</si>
  <si>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</si>
  <si>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</si>
  <si>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</si>
  <si>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</si>
  <si>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</si>
  <si>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</si>
  <si>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</si>
  <si>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</si>
  <si>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</si>
  <si>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</si>
  <si>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</si>
  <si>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</si>
  <si>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</si>
  <si>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</si>
  <si>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</si>
  <si>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</si>
  <si>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</si>
  <si>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</si>
  <si>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</si>
  <si>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</si>
  <si>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</si>
  <si>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</si>
  <si>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</si>
  <si>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</si>
  <si>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</si>
  <si>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</si>
  <si>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</si>
  <si>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</si>
  <si>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</si>
  <si>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</si>
  <si>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</si>
  <si>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</si>
  <si>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</si>
  <si>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</si>
  <si>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</si>
  <si>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</si>
  <si>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</si>
  <si>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</si>
  <si>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</si>
  <si>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</si>
  <si>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</si>
  <si>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</si>
  <si>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</si>
  <si>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</si>
  <si>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</si>
  <si>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</si>
  <si>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</si>
  <si>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</si>
  <si>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</si>
  <si>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</si>
  <si>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</si>
  <si>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</si>
  <si>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</si>
  <si>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</si>
  <si>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</si>
  <si>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</si>
  <si>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</si>
  <si>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</si>
  <si>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</si>
  <si>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</si>
  <si>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</si>
  <si>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</si>
  <si>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</si>
  <si>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</si>
  <si>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</si>
  <si>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</si>
  <si>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</si>
  <si>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</si>
  <si>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</si>
  <si>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</si>
  <si>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</si>
  <si>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</si>
  <si>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</si>
  <si>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</si>
  <si>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</si>
  <si>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</si>
  <si>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</si>
  <si>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</si>
  <si>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</si>
  <si>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</si>
  <si>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</si>
  <si>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</si>
  <si>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</si>
  <si>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</si>
  <si>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</si>
  <si>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</si>
  <si>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</si>
  <si>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</si>
  <si>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</si>
  <si>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</si>
  <si>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</si>
  <si>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</si>
  <si>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</si>
  <si>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</si>
  <si>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</si>
  <si>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</si>
  <si>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</si>
  <si>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</si>
  <si>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</si>
  <si>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</si>
  <si>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</si>
  <si>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</si>
  <si>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</si>
  <si>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</si>
  <si>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</si>
  <si>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</si>
  <si>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</si>
  <si>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</si>
  <si>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</si>
  <si>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</si>
  <si>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</si>
  <si>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</si>
  <si>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</si>
  <si>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</si>
  <si>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</si>
  <si>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</si>
  <si>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</si>
  <si>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</si>
  <si>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</si>
  <si>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</si>
  <si>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</si>
  <si>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</si>
  <si>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</si>
  <si>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</si>
  <si>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</si>
  <si>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</si>
  <si>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</si>
  <si>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</si>
  <si>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</si>
  <si>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</si>
  <si>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</si>
  <si>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</si>
  <si>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</si>
  <si>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</si>
  <si>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</si>
  <si>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</si>
  <si>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</si>
  <si>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</si>
  <si>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</si>
  <si>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</si>
  <si>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</si>
  <si>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</si>
  <si>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</si>
  <si>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</si>
  <si>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</si>
  <si>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</si>
  <si>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</si>
  <si>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</si>
  <si>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</si>
  <si>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</si>
  <si>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</si>
  <si>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</si>
  <si>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</si>
  <si>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</si>
  <si>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</si>
  <si>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</si>
  <si>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</si>
  <si>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</si>
  <si>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</si>
  <si>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</si>
  <si>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</si>
  <si>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</si>
  <si>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</si>
  <si>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</si>
  <si>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</si>
  <si>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</si>
  <si>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</si>
  <si>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</si>
  <si>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</si>
  <si>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</si>
  <si>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</si>
  <si>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</si>
  <si>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</si>
  <si>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</si>
  <si>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</si>
  <si>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</si>
  <si>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</si>
  <si>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</si>
  <si>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</si>
  <si>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</si>
  <si>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</si>
  <si>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</si>
  <si>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</si>
  <si>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</si>
  <si>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</si>
  <si>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</si>
  <si>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</si>
  <si>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</si>
  <si>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</si>
  <si>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</si>
  <si>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</si>
  <si>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</si>
  <si>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</si>
  <si>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</si>
  <si>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</si>
  <si>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</si>
  <si>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</si>
  <si>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</si>
  <si>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</si>
  <si>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</si>
  <si>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</si>
  <si>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</si>
  <si>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</si>
  <si>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</si>
  <si>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</si>
  <si>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</si>
  <si>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</si>
  <si>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</si>
  <si>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</si>
  <si>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</si>
  <si>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</si>
  <si>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</si>
  <si>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</si>
  <si>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</si>
  <si>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</si>
  <si>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</si>
  <si>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</si>
  <si>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</si>
  <si>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</si>
  <si>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</si>
  <si>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</si>
  <si>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</si>
  <si>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</si>
  <si>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</si>
  <si>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</si>
  <si>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</si>
  <si>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</si>
  <si>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</si>
  <si>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</si>
  <si>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</si>
  <si>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</si>
  <si>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</si>
  <si>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</si>
  <si>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</si>
  <si>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</si>
  <si>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</si>
  <si>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</si>
  <si>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</si>
  <si>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</si>
  <si>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</si>
  <si>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</si>
  <si>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</si>
  <si>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</si>
  <si>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</si>
  <si>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</si>
  <si>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</si>
  <si>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</si>
  <si>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</si>
  <si>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</si>
  <si>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</si>
  <si>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</si>
  <si>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</si>
  <si>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</si>
  <si>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</si>
  <si>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</si>
  <si>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</si>
  <si>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</si>
  <si>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</si>
  <si>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</si>
  <si>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</si>
  <si>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</si>
  <si>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</si>
  <si>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</si>
  <si>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</si>
  <si>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</si>
  <si>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</si>
  <si>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</si>
  <si>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</si>
  <si>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</si>
  <si>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</si>
  <si>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</si>
  <si>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</si>
  <si>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</si>
  <si>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</si>
  <si>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</si>
  <si>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</si>
  <si>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</si>
  <si>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</si>
  <si>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</si>
  <si>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</si>
  <si>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</si>
  <si>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</si>
  <si>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</si>
  <si>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</si>
  <si>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</si>
  <si>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</si>
  <si>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</si>
  <si>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</si>
  <si>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</si>
  <si>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</si>
  <si>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</si>
  <si>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</si>
  <si>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</si>
  <si>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</si>
  <si>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</si>
  <si>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</si>
  <si>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</si>
  <si>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</si>
  <si>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</si>
  <si>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</si>
  <si>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</si>
  <si>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</si>
  <si>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</si>
  <si>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</si>
  <si>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</si>
  <si>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</si>
  <si>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</si>
  <si>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</si>
  <si>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</si>
  <si>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</si>
  <si>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</si>
  <si>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</si>
  <si>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</si>
  <si>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</si>
  <si>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</si>
  <si>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</si>
  <si>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</si>
  <si>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</si>
  <si>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</si>
  <si>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</si>
  <si>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</si>
  <si>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</si>
  <si>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</si>
  <si>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</si>
  <si>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</si>
  <si>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</si>
  <si>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</si>
  <si>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</si>
  <si>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</si>
  <si>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</si>
  <si>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</si>
  <si>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</si>
  <si>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</si>
  <si>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</si>
  <si>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</si>
  <si>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</si>
  <si>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</si>
  <si>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</si>
  <si>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</si>
  <si>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</si>
  <si>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</si>
  <si>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</si>
  <si>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</si>
  <si>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</si>
  <si>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</si>
  <si>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</si>
  <si>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</si>
  <si>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</si>
  <si>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</si>
  <si>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</si>
  <si>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</si>
  <si>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</si>
  <si>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</si>
  <si>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</si>
  <si>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</si>
  <si>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</si>
  <si>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</si>
  <si>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</si>
  <si>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</si>
  <si>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</si>
  <si>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</si>
  <si>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</si>
  <si>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</si>
  <si>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</si>
  <si>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</si>
  <si>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</si>
  <si>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</si>
  <si>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</si>
  <si>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</si>
  <si>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</si>
  <si>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</si>
  <si>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</si>
  <si>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</si>
  <si>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</si>
  <si>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</si>
  <si>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</si>
  <si>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</si>
  <si>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</si>
  <si>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</si>
  <si>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</si>
  <si>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</si>
  <si>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</si>
  <si>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</si>
  <si>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</si>
  <si>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</si>
  <si>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</si>
  <si>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</si>
  <si>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</si>
  <si>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</si>
  <si>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</si>
  <si>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</si>
  <si>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</si>
  <si>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</si>
  <si>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</si>
  <si>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</si>
  <si>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</si>
  <si>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</si>
  <si>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</si>
  <si>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</si>
  <si>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</si>
  <si>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</si>
  <si>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</si>
  <si>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</si>
  <si>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</si>
  <si>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</si>
  <si>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</si>
  <si>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</si>
  <si>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</si>
  <si>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</si>
  <si>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</si>
  <si>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</si>
  <si>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</si>
  <si>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</si>
  <si>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</si>
  <si>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</si>
  <si>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</si>
  <si>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</si>
  <si>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</si>
  <si>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</si>
  <si>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</si>
  <si>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</si>
  <si>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</si>
  <si>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</si>
  <si>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</si>
  <si>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</si>
  <si>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</si>
  <si>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</si>
  <si>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</si>
  <si>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</si>
  <si>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</si>
  <si>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</si>
  <si>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</si>
  <si>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</si>
  <si>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</si>
  <si>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</si>
  <si>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</si>
  <si>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</si>
  <si>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</si>
  <si>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</si>
  <si>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</si>
  <si>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</si>
  <si>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</si>
  <si>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</si>
  <si>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</si>
  <si>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</si>
  <si>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</si>
  <si>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</si>
  <si>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</si>
  <si>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</si>
  <si>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</si>
  <si>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</si>
  <si>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</si>
  <si>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</si>
  <si>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</si>
  <si>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</si>
  <si>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</si>
  <si>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</si>
  <si>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</si>
  <si>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</si>
  <si>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</si>
  <si>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</si>
  <si>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</si>
  <si>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</si>
  <si>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</si>
  <si>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</si>
  <si>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</si>
  <si>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</si>
  <si>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</si>
  <si>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</si>
  <si>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</si>
  <si>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</si>
  <si>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</si>
  <si>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</si>
  <si>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</si>
  <si>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</si>
  <si>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</si>
  <si>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</si>
  <si>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</si>
  <si>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</si>
  <si>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</si>
  <si>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</si>
  <si>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</si>
  <si>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</si>
  <si>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</si>
  <si>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</si>
  <si>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</si>
  <si>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</si>
  <si>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</si>
  <si>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</si>
  <si>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</si>
  <si>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</si>
  <si>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</si>
  <si>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</si>
  <si>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</si>
  <si>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</si>
  <si>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</si>
  <si>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</si>
  <si>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</si>
  <si>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</si>
  <si>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</si>
  <si>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</si>
  <si>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</si>
  <si>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</si>
  <si>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</si>
  <si>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</si>
  <si>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</si>
  <si>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</si>
  <si>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</si>
  <si>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</si>
  <si>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</si>
  <si>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</si>
  <si>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</si>
  <si>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</si>
  <si>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</si>
  <si>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</si>
  <si>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</si>
  <si>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</si>
  <si>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</si>
  <si>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</si>
  <si>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</si>
  <si>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</si>
  <si>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</si>
  <si>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</si>
  <si>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</si>
  <si>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</si>
  <si>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</si>
  <si>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</si>
  <si>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</si>
  <si>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</si>
  <si>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</si>
  <si>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</si>
  <si>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</si>
  <si>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</si>
  <si>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</si>
  <si>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</si>
  <si>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</si>
  <si>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</si>
  <si>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</si>
  <si>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</si>
  <si>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</si>
  <si>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</si>
  <si>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</si>
  <si>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</si>
  <si>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</si>
  <si>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</si>
  <si>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</si>
  <si>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</si>
  <si>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</si>
  <si>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</si>
  <si>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</si>
  <si>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</si>
  <si>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</si>
  <si>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</si>
  <si>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</si>
  <si>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</si>
  <si>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</si>
  <si>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</si>
  <si>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</si>
  <si>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</si>
  <si>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</si>
  <si>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</si>
  <si>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</si>
  <si>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</si>
  <si>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</si>
  <si>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</si>
  <si>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</si>
  <si>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</si>
  <si>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</si>
  <si>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</si>
  <si>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</si>
  <si>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</si>
  <si>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</si>
  <si>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</si>
  <si>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</si>
  <si>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</si>
  <si>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</si>
  <si>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</si>
  <si>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</si>
  <si>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</si>
  <si>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</si>
  <si>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</si>
  <si>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</si>
  <si>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</si>
  <si>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</si>
  <si>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</si>
  <si>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</si>
  <si>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</si>
  <si>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</si>
  <si>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</si>
  <si>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</si>
  <si>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</si>
  <si>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</si>
  <si>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</si>
  <si>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</si>
  <si>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</si>
  <si>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</si>
  <si>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</si>
  <si>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</si>
  <si>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</si>
  <si>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</si>
  <si>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</si>
  <si>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</si>
  <si>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</si>
  <si>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</si>
  <si>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</si>
  <si>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</si>
  <si>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</si>
  <si>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</si>
  <si>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</si>
  <si>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</si>
  <si>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</si>
  <si>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</si>
  <si>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</si>
  <si>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</si>
  <si>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</si>
  <si>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</si>
  <si>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</si>
  <si>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</si>
  <si>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</si>
  <si>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</si>
  <si>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</si>
  <si>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</si>
  <si>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</si>
  <si>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</si>
  <si>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</si>
  <si>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</si>
  <si>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</si>
  <si>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</si>
  <si>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</si>
  <si>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</si>
  <si>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</si>
  <si>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</si>
  <si>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</si>
  <si>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</si>
  <si>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</si>
  <si>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</si>
  <si>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</si>
  <si>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</si>
  <si>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</si>
  <si>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</si>
  <si>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</si>
  <si>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</si>
  <si>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</si>
  <si>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</si>
  <si>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</si>
  <si>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</si>
  <si>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</si>
  <si>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</si>
  <si>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</si>
  <si>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</si>
  <si>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</si>
  <si>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</si>
  <si>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</si>
  <si>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</si>
  <si>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</si>
  <si>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</si>
  <si>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</si>
  <si>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</si>
  <si>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</si>
  <si>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</si>
  <si>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</si>
  <si>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</si>
  <si>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</si>
  <si>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</si>
  <si>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</si>
  <si>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</si>
  <si>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</si>
  <si>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</si>
  <si>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</si>
  <si>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</si>
  <si>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</si>
  <si>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</si>
  <si>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</si>
  <si>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</si>
  <si>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</si>
  <si>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</si>
  <si>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</si>
  <si>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</si>
  <si>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</si>
  <si>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</si>
  <si>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</si>
  <si>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</si>
  <si>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</si>
  <si>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</si>
  <si>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</si>
  <si>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</si>
  <si>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</si>
  <si>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</si>
  <si>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</si>
  <si>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</si>
  <si>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</si>
  <si>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</si>
  <si>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</si>
  <si>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</si>
  <si>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</si>
  <si>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</si>
  <si>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</si>
  <si>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</si>
  <si>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</si>
  <si>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</si>
  <si>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</si>
  <si>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</si>
  <si>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</si>
  <si>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</si>
  <si>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</si>
  <si>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</si>
  <si>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</si>
  <si>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</si>
  <si>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</si>
  <si>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</si>
  <si>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</si>
  <si>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</si>
  <si>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</si>
  <si>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</si>
  <si>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</si>
  <si>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</si>
  <si>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</si>
  <si>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</si>
  <si>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</si>
  <si>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</si>
  <si>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</si>
  <si>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</si>
  <si>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</si>
  <si>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</si>
  <si>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</si>
  <si>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</si>
  <si>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</si>
  <si>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</si>
  <si>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</si>
  <si>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</si>
  <si>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</si>
  <si>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</si>
  <si>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</si>
  <si>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</si>
  <si>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</si>
  <si>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</si>
  <si>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</si>
  <si>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</si>
  <si>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</si>
  <si>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</si>
  <si>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</si>
  <si>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</si>
  <si>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</si>
  <si>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</si>
  <si>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</si>
  <si>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</si>
  <si>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</si>
  <si>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</si>
  <si>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</si>
  <si>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</si>
  <si>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</si>
  <si>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</si>
  <si>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</si>
  <si>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</si>
  <si>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</si>
  <si>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</si>
  <si>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</si>
  <si>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</si>
  <si>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</si>
  <si>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</si>
  <si>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</si>
  <si>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</si>
  <si>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</si>
  <si>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</si>
  <si>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</si>
  <si>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</si>
  <si>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</si>
  <si>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</si>
  <si>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</si>
  <si>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</si>
  <si>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</si>
  <si>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</si>
  <si>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</si>
  <si>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</si>
  <si>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</si>
  <si>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</si>
  <si>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</si>
  <si>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</si>
  <si>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</si>
  <si>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</si>
  <si>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</si>
  <si>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</si>
  <si>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</si>
  <si>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</si>
  <si>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</si>
  <si>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</si>
  <si>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</si>
  <si>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</si>
  <si>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</si>
  <si>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</si>
  <si>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</si>
  <si>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</si>
  <si>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</si>
  <si>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</si>
  <si>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</si>
  <si>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</si>
  <si>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</si>
  <si>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</si>
  <si>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</si>
  <si>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</si>
  <si>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</si>
  <si>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</si>
  <si>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</si>
  <si>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</si>
  <si>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</si>
  <si>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</si>
  <si>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</si>
  <si>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</si>
  <si>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</si>
  <si>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</si>
  <si>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</si>
  <si>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</si>
  <si>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</si>
  <si>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</si>
  <si>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</si>
  <si>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</si>
  <si>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</si>
  <si>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</si>
  <si>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</si>
  <si>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</si>
  <si>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</si>
  <si>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</si>
  <si>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</si>
  <si>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</si>
  <si>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</si>
  <si>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</si>
  <si>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</si>
  <si>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</si>
  <si>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</si>
  <si>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</si>
  <si>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</si>
  <si>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</si>
  <si>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</si>
  <si>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</si>
  <si>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</si>
  <si>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</si>
  <si>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</si>
  <si>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</si>
  <si>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</si>
  <si>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</si>
  <si>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</si>
  <si>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</si>
  <si>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</si>
  <si>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</si>
  <si>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</si>
  <si>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</si>
  <si>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</si>
  <si>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</si>
  <si>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</si>
  <si>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</si>
  <si>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</si>
  <si>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</si>
  <si>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</si>
  <si>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</si>
  <si>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</si>
  <si>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</si>
  <si>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</si>
  <si>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</si>
  <si>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</si>
  <si>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</si>
  <si>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</si>
  <si>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</si>
  <si>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</si>
  <si>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</si>
  <si>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</si>
  <si>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</si>
  <si>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</si>
  <si>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</si>
  <si>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</si>
  <si>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</si>
  <si>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</si>
  <si>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</si>
  <si>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</si>
  <si>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</si>
  <si>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</si>
  <si>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</si>
  <si>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</si>
  <si>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</si>
  <si>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</si>
  <si>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</si>
  <si>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</si>
  <si>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</si>
  <si>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</si>
  <si>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</si>
  <si>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</si>
  <si>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</si>
  <si>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</si>
  <si>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</si>
  <si>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</si>
  <si>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</si>
  <si>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</si>
  <si>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</si>
  <si>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</si>
  <si>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</si>
  <si>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</si>
  <si>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</si>
  <si>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</si>
  <si>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</si>
  <si>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</si>
  <si>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</si>
  <si>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</si>
  <si>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</si>
  <si>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</si>
  <si>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</si>
  <si>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</si>
  <si>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</si>
  <si>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</si>
  <si>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</si>
  <si>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</si>
  <si>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</si>
  <si>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</si>
  <si>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</si>
  <si>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</si>
  <si>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</si>
  <si>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</si>
  <si>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</si>
  <si>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</si>
  <si>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</si>
  <si>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</si>
  <si>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</si>
  <si>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</si>
  <si>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</si>
  <si>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</si>
  <si>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</si>
  <si>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</si>
  <si>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</si>
  <si>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</si>
  <si>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</si>
  <si>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</si>
  <si>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</si>
  <si>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</si>
  <si>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</si>
  <si>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</si>
  <si>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</si>
  <si>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</si>
  <si>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</si>
  <si>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</si>
  <si>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</si>
  <si>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</si>
  <si>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</si>
  <si>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</si>
  <si>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</si>
  <si>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</si>
  <si>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</si>
  <si>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</si>
  <si>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</si>
  <si>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</si>
  <si>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</si>
  <si>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</si>
  <si>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</si>
  <si>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</si>
  <si>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</si>
  <si>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</si>
  <si>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</si>
  <si>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</si>
  <si>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</si>
  <si>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</si>
  <si>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</si>
  <si>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</si>
  <si>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</si>
  <si>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</si>
  <si>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</si>
  <si>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</si>
  <si>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</si>
  <si>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</si>
  <si>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</si>
  <si>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</si>
  <si>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</si>
  <si>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</si>
  <si>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</si>
  <si>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</si>
  <si>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</si>
  <si>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</si>
  <si>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</si>
  <si>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</si>
  <si>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</si>
  <si>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</si>
  <si>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</si>
  <si>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</si>
  <si>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</si>
  <si>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</si>
  <si>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</si>
  <si>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</si>
  <si>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</si>
  <si>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</si>
  <si>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</si>
  <si>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</si>
  <si>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</si>
  <si>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</si>
  <si>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</si>
  <si>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</si>
  <si>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</si>
  <si>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</si>
  <si>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</si>
  <si>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</si>
  <si>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</si>
  <si>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</si>
  <si>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</si>
  <si>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</si>
  <si>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</si>
  <si>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</si>
  <si>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</si>
  <si>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</si>
  <si>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</si>
  <si>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</si>
  <si>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</si>
  <si>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</si>
  <si>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</si>
  <si>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</si>
  <si>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</si>
  <si>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</si>
  <si>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</si>
  <si>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</si>
  <si>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</si>
  <si>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</si>
  <si>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</si>
  <si>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</si>
  <si>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</si>
  <si>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</si>
  <si>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</si>
  <si>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</si>
  <si>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</si>
  <si>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</si>
  <si>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</si>
  <si>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</si>
  <si>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</si>
  <si>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</si>
  <si>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</si>
  <si>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</si>
  <si>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</si>
  <si>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</si>
  <si>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</si>
  <si>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</si>
  <si>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</si>
  <si>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</si>
  <si>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</si>
  <si>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</si>
  <si>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</si>
  <si>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</si>
  <si>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</si>
  <si>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</si>
  <si>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</si>
  <si>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</si>
  <si>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</si>
  <si>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</si>
  <si>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</si>
  <si>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</si>
  <si>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</si>
  <si>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</si>
  <si>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</si>
  <si>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</si>
  <si>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</si>
  <si>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</si>
  <si>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</si>
  <si>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</si>
  <si>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</si>
  <si>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</si>
  <si>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</si>
  <si>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</si>
  <si>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</si>
  <si>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</si>
  <si>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</si>
  <si>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</si>
  <si>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</si>
  <si>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</si>
  <si>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</si>
  <si>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</si>
  <si>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</si>
  <si>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</si>
  <si>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</si>
  <si>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</si>
  <si>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</si>
  <si>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</si>
  <si>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</si>
  <si>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</si>
  <si>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</si>
  <si>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</si>
  <si>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</si>
  <si>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</si>
  <si>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</si>
  <si>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</si>
  <si>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</si>
  <si>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</si>
  <si>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</si>
  <si>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</si>
  <si>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</si>
  <si>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</si>
  <si>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</si>
  <si>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</si>
  <si>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</si>
  <si>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</si>
  <si>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</si>
  <si>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</si>
  <si>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</si>
  <si>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</si>
  <si>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</si>
  <si>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</si>
  <si>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</si>
  <si>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</si>
  <si>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</si>
  <si>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</si>
  <si>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</si>
  <si>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</si>
  <si>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</si>
  <si>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</si>
  <si>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</si>
  <si>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</si>
  <si>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</si>
  <si>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</si>
  <si>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</si>
  <si>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</si>
  <si>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</si>
  <si>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</si>
  <si>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</si>
  <si>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</si>
  <si>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</si>
  <si>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</si>
  <si>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</si>
  <si>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</si>
  <si>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</si>
  <si>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</si>
  <si>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</si>
  <si>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</si>
  <si>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</si>
  <si>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</si>
  <si>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</si>
  <si>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</si>
  <si>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</si>
  <si>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</si>
  <si>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</si>
  <si>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</si>
  <si>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</si>
  <si>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</si>
  <si>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</si>
  <si>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</si>
  <si>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</si>
  <si>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</si>
  <si>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</si>
  <si>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</si>
  <si>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</si>
  <si>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Lectura fluida y comprensible, actitud transmisora y desarrollo expositivo ceñido al tema.</t>
  </si>
  <si>
    <t>Estructurar el tema de forma clara, ordenada, coherente y equitativa con todos los apartados.</t>
  </si>
  <si>
    <t>El tema responderá a unas bases teóricas y a la fundamentación científica de la que parte el currículum.</t>
  </si>
  <si>
    <t>Ser original y creativo, estableciendo conexiones con otros contenidos, con aportaciones personales...</t>
  </si>
  <si>
    <t>Presentar, estructurar, justificar y contextualizar la programación a la realidad, a la legislación vigente…</t>
  </si>
  <si>
    <t>Utilizar estrategias metodológicas motivadoras, donde se refleje una adecuada organización…</t>
  </si>
  <si>
    <t>Evaluar el proceso de enseñanza-aprendizaje reflejando los procedimientos e instrumentos utilizados…</t>
  </si>
  <si>
    <t>Mostrar una expresión fluida y comprensible con recursos para captar la atención del oyente…</t>
  </si>
  <si>
    <t>Desarrollar los elementos curriculares adaptados al nivel elegido, temporalizando de forma coherente…</t>
  </si>
  <si>
    <t>Presentar el supuesto de forma clara, ordenada y coherente.</t>
  </si>
  <si>
    <t>Lectura fluida y comprensible, actitud transmisora, precisión terminológica, riqueza de léxico…</t>
  </si>
  <si>
    <t>Presentar, contextualizar, estructurar, justificar y fundamentar el contenido de la Unidad Didáctica.</t>
  </si>
  <si>
    <t>Razonar y argumentar los aspectos planteados en el diseño de la intervención…</t>
  </si>
  <si>
    <t>Ajustar las tareas al currículo vigente en Castilla y León…</t>
  </si>
  <si>
    <t>Tema adaptado al currículum, con aportaciones teórico-prácticas funcionales para la práctica docente…</t>
  </si>
  <si>
    <t>052414043</t>
  </si>
  <si>
    <t>LABAJOS GARCIA,  M. ANGELES</t>
  </si>
  <si>
    <t>071434393</t>
  </si>
  <si>
    <t>LABRADOR PEREZ,  ALBERTO</t>
  </si>
  <si>
    <t>072886800</t>
  </si>
  <si>
    <t>LAFUENTE DEL PINO,  DAVID</t>
  </si>
  <si>
    <t>071945139</t>
  </si>
  <si>
    <t>LAFUENTE MONJE,  IVAN</t>
  </si>
  <si>
    <t>032692371</t>
  </si>
  <si>
    <t>LAGO MAROTE,  GABRIEL</t>
  </si>
  <si>
    <t>012395757</t>
  </si>
  <si>
    <t>LAGUNAR ARRIBAS,  GONZALO</t>
  </si>
  <si>
    <t>012418065</t>
  </si>
  <si>
    <t>LAGUNILLA INFANTE,  GEMA</t>
  </si>
  <si>
    <t>072986840</t>
  </si>
  <si>
    <t>LAHOZ PES,  CARLOS</t>
  </si>
  <si>
    <t>009323594</t>
  </si>
  <si>
    <t>LAMA ESCUDERO,  M. JESUS</t>
  </si>
  <si>
    <t>023289549</t>
  </si>
  <si>
    <t>LARA MARTINEZ,  ANTONIO JESUS</t>
  </si>
  <si>
    <t>070244336</t>
  </si>
  <si>
    <t>LARGO BURGOS,  JORGE</t>
  </si>
  <si>
    <t>011971737</t>
  </si>
  <si>
    <t>LARGO MACIAS,  JENNIFER</t>
  </si>
  <si>
    <t>051680098</t>
  </si>
  <si>
    <t>LAVILLA CASTRO,  M. TEBAS</t>
  </si>
  <si>
    <t>070245735</t>
  </si>
  <si>
    <t>LAZARO PASTOR,  JAVIER</t>
  </si>
  <si>
    <t>072883275</t>
  </si>
  <si>
    <t>LAZARO REDONDO,  MARIA</t>
  </si>
  <si>
    <t>050546681</t>
  </si>
  <si>
    <t>LAZARO SIERRA,  MONICA</t>
  </si>
  <si>
    <t>076945894</t>
  </si>
  <si>
    <t>LEDESMA ESCANDON,  CRISTINA MINERVA</t>
  </si>
  <si>
    <t>050113381</t>
  </si>
  <si>
    <t>LEDO IZQUIERDO,  NURIA</t>
  </si>
  <si>
    <t>005668172</t>
  </si>
  <si>
    <t>LEON MORA,  JOSE MIGUEL</t>
  </si>
  <si>
    <t>009051439</t>
  </si>
  <si>
    <t>LEON QUISMONDO,  JAIRO</t>
  </si>
  <si>
    <t>012738488</t>
  </si>
  <si>
    <t>LEON SIMON,  EMELINA</t>
  </si>
  <si>
    <t>013921733</t>
  </si>
  <si>
    <t>LERA DE LA TORRE,  M. ROSARIO</t>
  </si>
  <si>
    <t>071163201</t>
  </si>
  <si>
    <t>LEZCANO GONZALEZ,  ANA</t>
  </si>
  <si>
    <t>004847288</t>
  </si>
  <si>
    <t>LINAZA SEBASTIAN,  JUAN</t>
  </si>
  <si>
    <t>070244424</t>
  </si>
  <si>
    <t>LLAMAS GALINDO,  RODRIGO</t>
  </si>
  <si>
    <t>071452106</t>
  </si>
  <si>
    <t>LLAMAS GARCIA,  SARA</t>
  </si>
  <si>
    <t>071444072</t>
  </si>
  <si>
    <t>LLAMAZARES GARCIA,  SARA</t>
  </si>
  <si>
    <t>051991843</t>
  </si>
  <si>
    <t>LLORENTE ALONSO,  LORENA</t>
  </si>
  <si>
    <t>071940482</t>
  </si>
  <si>
    <t>LLORENTE BARTOLOME,  JOSE M.</t>
  </si>
  <si>
    <t>072888002</t>
  </si>
  <si>
    <t>LLORENTE LOPEZ,  NATALIA</t>
  </si>
  <si>
    <t>003474211</t>
  </si>
  <si>
    <t>LLORENTE NUÑEZ,  BEATRIZ</t>
  </si>
  <si>
    <t>072882451</t>
  </si>
  <si>
    <t>LLORENTE RUBIO,  DAVID</t>
  </si>
  <si>
    <t>071093543</t>
  </si>
  <si>
    <t>LOBATO MUÑOZ,  SUSANA</t>
  </si>
  <si>
    <t>003432487</t>
  </si>
  <si>
    <t>LOBO CALVO,  PURIFICACION</t>
  </si>
  <si>
    <t>070257526</t>
  </si>
  <si>
    <t>LOBO GOMEZ,  ADRIAN</t>
  </si>
  <si>
    <t>007971876</t>
  </si>
  <si>
    <t>LOBO MARTIN,  JESUS</t>
  </si>
  <si>
    <t>070250077</t>
  </si>
  <si>
    <t>LODEIRO SANZ,  RAQUEL</t>
  </si>
  <si>
    <t>003915401</t>
  </si>
  <si>
    <t>LOMINCHAR FERNANDEZ,  RUBEN</t>
  </si>
  <si>
    <t>071662875</t>
  </si>
  <si>
    <t>LONGORIA GRANDA,  DAVID</t>
  </si>
  <si>
    <t>011855354</t>
  </si>
  <si>
    <t>LOPEZ ALBA,  MONICA</t>
  </si>
  <si>
    <t>074521214</t>
  </si>
  <si>
    <t>LOPEZ AROCA,  ANTONIA</t>
  </si>
  <si>
    <t>071284394</t>
  </si>
  <si>
    <t>LOPEZ AZCUNA,  SARA</t>
  </si>
  <si>
    <t>074520630</t>
  </si>
  <si>
    <t>LOPEZ BALLESTEROS,  VERONICA</t>
  </si>
  <si>
    <t>012394687</t>
  </si>
  <si>
    <t>LOPEZ BLANCO,  DIEGO</t>
  </si>
  <si>
    <t>004623685</t>
  </si>
  <si>
    <t>LOPEZ CAÑAS,  JAVIER</t>
  </si>
  <si>
    <t>012764827</t>
  </si>
  <si>
    <t>LOPEZ CASTRO,  OSCAR</t>
  </si>
  <si>
    <t>003138090</t>
  </si>
  <si>
    <t>LOPEZ CLAVERO,  LAURA</t>
  </si>
  <si>
    <t>047098000</t>
  </si>
  <si>
    <t>LOPEZ CORDOBA,  M. DE LAS NIEVES</t>
  </si>
  <si>
    <t>071663342</t>
  </si>
  <si>
    <t>LOPEZ DE LERMA SUAREZ,  MANUEL SEBASTIAN</t>
  </si>
  <si>
    <t>044431874</t>
  </si>
  <si>
    <t>LOPEZ DE PRADO,  LUCIA</t>
  </si>
  <si>
    <t>071147616</t>
  </si>
  <si>
    <t>LOPEZ DE ROJAS,  GABRIELA</t>
  </si>
  <si>
    <t>012338493</t>
  </si>
  <si>
    <t>LOPEZ FERNANDEZ,  MARIO</t>
  </si>
  <si>
    <t>047364899</t>
  </si>
  <si>
    <t>LOPEZ GARCIA,  ALBA</t>
  </si>
  <si>
    <t>030825515</t>
  </si>
  <si>
    <t>LOPEZ GARCIA,  PEDRO</t>
  </si>
  <si>
    <t>010883232</t>
  </si>
  <si>
    <t>LOPEZ GOMEZ,  JOSE MANUEL</t>
  </si>
  <si>
    <t>045684496</t>
  </si>
  <si>
    <t>LOPEZ GONZALEZ,  DAVID</t>
  </si>
  <si>
    <t>071948297</t>
  </si>
  <si>
    <t>LOPEZ IBAÑEZ,  RAUL</t>
  </si>
  <si>
    <t>047102798</t>
  </si>
  <si>
    <t>LOPEZ LOBATO,  JAVIER</t>
  </si>
  <si>
    <t>033535200</t>
  </si>
  <si>
    <t>LOPEZ LOPEZ,  ELISABET</t>
  </si>
  <si>
    <t>071134286</t>
  </si>
  <si>
    <t>LOPEZ LOPEZ,  JOSE CARLOS</t>
  </si>
  <si>
    <t>003897420</t>
  </si>
  <si>
    <t>LOPEZ MARTIN,  NATALIA</t>
  </si>
  <si>
    <t>005687431</t>
  </si>
  <si>
    <t>LOPEZ MILLAN,  FRANCISCO JAVIER</t>
  </si>
  <si>
    <t>047081078</t>
  </si>
  <si>
    <t>LOPEZ MUÑOZ,  MARTA</t>
  </si>
  <si>
    <t>012398920</t>
  </si>
  <si>
    <t>LOPEZ OLMEDO,  ALVARO</t>
  </si>
  <si>
    <t>006268130</t>
  </si>
  <si>
    <t>LOPEZ OLMEDO,  CARMEN M.</t>
  </si>
  <si>
    <t>044426702</t>
  </si>
  <si>
    <t>LOPEZ PACIOS,  MARTA</t>
  </si>
  <si>
    <t>050065129</t>
  </si>
  <si>
    <t>LOPEZ PIZARRO,  CRISTINA</t>
  </si>
  <si>
    <t>047074555</t>
  </si>
  <si>
    <t>LOPEZ PORTOS,  M. LUISA</t>
  </si>
  <si>
    <t>009795238</t>
  </si>
  <si>
    <t>LOPEZ RAM DE VIU,  M. DEL CARMEN</t>
  </si>
  <si>
    <t>008879909</t>
  </si>
  <si>
    <t>LOPEZ RAMOS,  ROCIO</t>
  </si>
  <si>
    <t>009724361</t>
  </si>
  <si>
    <t>LOPEZ ROBLES,  M. ANGELES</t>
  </si>
  <si>
    <t>024240709</t>
  </si>
  <si>
    <t>LOPEZ RODRIGUEZ,  SUSANA</t>
  </si>
  <si>
    <t>002288091</t>
  </si>
  <si>
    <t>LOPEZ SAEZ,  IRENE</t>
  </si>
  <si>
    <t>052411459</t>
  </si>
  <si>
    <t>LOPEZ SANCHEZ,  FABIO</t>
  </si>
  <si>
    <t>048398209</t>
  </si>
  <si>
    <t>LOPEZ SANCHEZ,  JUAN CARLOS</t>
  </si>
  <si>
    <t>070880449</t>
  </si>
  <si>
    <t>LOPEZ SANCHEZ,  ROBERTO EMILIANO</t>
  </si>
  <si>
    <t>072845498</t>
  </si>
  <si>
    <t>LOPEZ SOTO,  JOSEBA</t>
  </si>
  <si>
    <t>070818721</t>
  </si>
  <si>
    <t>LOPEZ TEJADO,  MIGUEL</t>
  </si>
  <si>
    <t>012383718</t>
  </si>
  <si>
    <t>LOPEZ VALLEJO,  M. PILAR</t>
  </si>
  <si>
    <t>053551105</t>
  </si>
  <si>
    <t>LORENCES LOMAS,  ALEJANDRO</t>
  </si>
  <si>
    <t>012420590</t>
  </si>
  <si>
    <t>LORENZO ALVAREZ,  SONIA</t>
  </si>
  <si>
    <t>042194866</t>
  </si>
  <si>
    <t>LORENZO MEDINA,  CAROLINA</t>
  </si>
  <si>
    <t>071153066</t>
  </si>
  <si>
    <t>LORENZO MUÑOZ,  ALBERTO</t>
  </si>
  <si>
    <t>048997757</t>
  </si>
  <si>
    <t>LORO FERNANDEZ,  JUAN JOSE</t>
  </si>
  <si>
    <t>071701707</t>
  </si>
  <si>
    <t>LOSADA GARCIA,  RUBEN</t>
  </si>
  <si>
    <t>071671572</t>
  </si>
  <si>
    <t>LOSAS OTERO,  JONATAN</t>
  </si>
  <si>
    <t>071019044</t>
  </si>
  <si>
    <t>LOZANO ESTEBAN,  MIGUEL ANGEL</t>
  </si>
  <si>
    <t>070822824</t>
  </si>
  <si>
    <t>LOZANO GARCINUÑO,  HECTOR</t>
  </si>
  <si>
    <t>074517156</t>
  </si>
  <si>
    <t>LOZANO NUÑEZ,  DIEGO</t>
  </si>
  <si>
    <t>004210621</t>
  </si>
  <si>
    <t>LUCAS GUDIEL,  MARTA DE</t>
  </si>
  <si>
    <t>016603079</t>
  </si>
  <si>
    <t>LUCAS MARTINEZ,  ALEJANDRO</t>
  </si>
  <si>
    <t>003459925</t>
  </si>
  <si>
    <t>LUCIA OTERO,  DIEGO</t>
  </si>
  <si>
    <t>012316295</t>
  </si>
  <si>
    <t>LUENGOS VEGA,  ROSA M.</t>
  </si>
  <si>
    <t>071520417</t>
  </si>
  <si>
    <t>LUGUEROS DIAZ,  NURIA</t>
  </si>
  <si>
    <t>076940885</t>
  </si>
  <si>
    <t>LUIÑA ALVAREZ,  JOSE MANUEL</t>
  </si>
  <si>
    <t>070822621</t>
  </si>
  <si>
    <t>LUIS FERNANDEZ,  CARMEN</t>
  </si>
  <si>
    <t>007989438</t>
  </si>
  <si>
    <t>LUIS PEREIRA,  JESUS M.</t>
  </si>
  <si>
    <t>071553320</t>
  </si>
  <si>
    <t>MACHO MARTINEZ,  JOSE CARLOS</t>
  </si>
  <si>
    <t>070818626</t>
  </si>
  <si>
    <t>MACHUCA HERRERO,  GUILLERMO</t>
  </si>
  <si>
    <t>070893352</t>
  </si>
  <si>
    <t>MACIAS MATEOS,  PABLO</t>
  </si>
  <si>
    <t>071158000</t>
  </si>
  <si>
    <t>DOMINGUEZ HERNANDEZ,  VIRGINIA</t>
  </si>
  <si>
    <t>070819277</t>
  </si>
  <si>
    <t>MACIAS MUÑOZ,  DANIEL</t>
  </si>
  <si>
    <t>044910141</t>
  </si>
  <si>
    <t>MACIAS PORTELA,  RODRIGO</t>
  </si>
  <si>
    <t>012406023</t>
  </si>
  <si>
    <t>MACIAS SANCHEZ,  BORJA</t>
  </si>
  <si>
    <t>070521110</t>
  </si>
  <si>
    <t>MADRID CASAMAYOR,  JAVIER</t>
  </si>
  <si>
    <t>070877478</t>
  </si>
  <si>
    <t>MADRID MARCOS,  EUGENIO</t>
  </si>
  <si>
    <t>070420166</t>
  </si>
  <si>
    <t>MAESO HIPOLITO,  CINTIA</t>
  </si>
  <si>
    <t>071951665</t>
  </si>
  <si>
    <t>MAESTU GALLEGO,  JUAN</t>
  </si>
  <si>
    <t>078753503</t>
  </si>
  <si>
    <t>MAGAÑA JARAUTA,  PATRICIA</t>
  </si>
  <si>
    <t>070936761</t>
  </si>
  <si>
    <t>MAILLO GARCIA,  FERNANDO</t>
  </si>
  <si>
    <t>071947584</t>
  </si>
  <si>
    <t>MALANDA LEON,  JUAN MIGUEL</t>
  </si>
  <si>
    <t>007980583</t>
  </si>
  <si>
    <t>MALMIERCA GARCIA,  SONIA</t>
  </si>
  <si>
    <t>007257225</t>
  </si>
  <si>
    <t>MANCERA HERNANDEZ,  RAQUEL</t>
  </si>
  <si>
    <t>013134286</t>
  </si>
  <si>
    <t>MANERO IZQUIERDO,  ANA M.</t>
  </si>
  <si>
    <t>044907017</t>
  </si>
  <si>
    <t>MANSILLA RODRIGUEZ,  MARTA</t>
  </si>
  <si>
    <t>071024079</t>
  </si>
  <si>
    <t>MANSO FERNANDEZ,  M. MACARENA</t>
  </si>
  <si>
    <t>046885633</t>
  </si>
  <si>
    <t>MANSO GARCIA,  ESTHER</t>
  </si>
  <si>
    <t>070240815</t>
  </si>
  <si>
    <t>MANSO GARCIA,  MIGUEL ANGEL</t>
  </si>
  <si>
    <t>070580155</t>
  </si>
  <si>
    <t>MANZANARES CALDERON,  VIOLETA</t>
  </si>
  <si>
    <t>008882456</t>
  </si>
  <si>
    <t>MANZANO ALONSO,  M. TERESA</t>
  </si>
  <si>
    <t>012416899</t>
  </si>
  <si>
    <t>MANZANO SOTO,  ANA M.</t>
  </si>
  <si>
    <t>071159845</t>
  </si>
  <si>
    <t>MAÑOSO SAEZ,  PABLO</t>
  </si>
  <si>
    <t>070259292</t>
  </si>
  <si>
    <t>MARAZUELA LOPEZ,  JULIAN</t>
  </si>
  <si>
    <t>044445852</t>
  </si>
  <si>
    <t>MARCILLA URBANO,  ANDRES</t>
  </si>
  <si>
    <t>007989302</t>
  </si>
  <si>
    <t>MARCIO MANZANO,  MIGUEL</t>
  </si>
  <si>
    <t>072885180</t>
  </si>
  <si>
    <t>MARCO BLANCO,  RAUL</t>
  </si>
  <si>
    <t>007988273</t>
  </si>
  <si>
    <t>MARCOS BUITRAGO,  CARLOS</t>
  </si>
  <si>
    <t>010188021</t>
  </si>
  <si>
    <t>MARCOS DEL POZO,  LUIS MANUEL</t>
  </si>
  <si>
    <t>071934011</t>
  </si>
  <si>
    <t>MARCOS FERNANDEZ,  MERCEDES</t>
  </si>
  <si>
    <t>070875527</t>
  </si>
  <si>
    <t>MARCOS GARCIA,  EMILIO</t>
  </si>
  <si>
    <t>070875526</t>
  </si>
  <si>
    <t>MARCOS GARCIA,  LUIS</t>
  </si>
  <si>
    <t>012405191</t>
  </si>
  <si>
    <t>MARCOS MARTIN,  LAURA</t>
  </si>
  <si>
    <t>009795462</t>
  </si>
  <si>
    <t>MARCOS MARTINEZ,  FRANCISCO JAVIER</t>
  </si>
  <si>
    <t>071291079</t>
  </si>
  <si>
    <t>MARIN DEL HOYO,  SANDRA</t>
  </si>
  <si>
    <t>009348959</t>
  </si>
  <si>
    <t>MARIN GOMEZ,  JOSE ANTONIO</t>
  </si>
  <si>
    <t>072892433</t>
  </si>
  <si>
    <t>MARIN LABANDA,  VICTOR</t>
  </si>
  <si>
    <t>044903505</t>
  </si>
  <si>
    <t>MARIN LORENZO,  JAVIER</t>
  </si>
  <si>
    <t>044390466</t>
  </si>
  <si>
    <t>MARIN MENENDEZ,  RODRIGO</t>
  </si>
  <si>
    <t>071031802</t>
  </si>
  <si>
    <t>MARINO FERRERO,  ALEXIA</t>
  </si>
  <si>
    <t>071031800</t>
  </si>
  <si>
    <t>MARINO FERRERO,  JESUS ANGEL</t>
  </si>
  <si>
    <t>071279669</t>
  </si>
  <si>
    <t>MAROTO MORENO,  PABLO</t>
  </si>
  <si>
    <t>071129163</t>
  </si>
  <si>
    <t>MARQUES LAZARO,  SERGIO</t>
  </si>
  <si>
    <t>072889419</t>
  </si>
  <si>
    <t>MARQUEZ MATEO,  VICTOR</t>
  </si>
  <si>
    <t>008883754</t>
  </si>
  <si>
    <t>MARQUEZ MENDOZA,  JUAN FRANCISCO</t>
  </si>
  <si>
    <t>007242896</t>
  </si>
  <si>
    <t>MARQUEZ PARRA,  JAVIER</t>
  </si>
  <si>
    <t>071943691</t>
  </si>
  <si>
    <t>MARRO SERRANO,  IÑAKI</t>
  </si>
  <si>
    <t>071010989</t>
  </si>
  <si>
    <t>MARTIN ALBERCA,  JOSE DAVID</t>
  </si>
  <si>
    <t>012416439</t>
  </si>
  <si>
    <t>MARTIN APARICIO,  MIGUEL</t>
  </si>
  <si>
    <t>013142845</t>
  </si>
  <si>
    <t>MARTIN BELLOSTAS,  DAVID</t>
  </si>
  <si>
    <t>076015988</t>
  </si>
  <si>
    <t>MARTIN CALLEJO,  ALEJANDRO</t>
  </si>
  <si>
    <t>003457827</t>
  </si>
  <si>
    <t>MARTIN CARDIEL,  CESAR</t>
  </si>
  <si>
    <t>007870624</t>
  </si>
  <si>
    <t>MARTIN CASADO,  M. JOSE</t>
  </si>
  <si>
    <t>070933428</t>
  </si>
  <si>
    <t>MARTIN CASILLAS,  PEDRO BAUTISTA</t>
  </si>
  <si>
    <t>070259899</t>
  </si>
  <si>
    <t>MARTIN CASTRO,  DIEGO JESUS</t>
  </si>
  <si>
    <t>070937935</t>
  </si>
  <si>
    <t>MARTIN CHORRO,  DANIEL</t>
  </si>
  <si>
    <t>028823216</t>
  </si>
  <si>
    <t>MARTIN COLORADO,  JOAQUIN</t>
  </si>
  <si>
    <t>071141548</t>
  </si>
  <si>
    <t>MARTIN CORDERO,  JORGE</t>
  </si>
  <si>
    <t>071017086</t>
  </si>
  <si>
    <t>MARTIN DE ANA,  MIRIAM</t>
  </si>
  <si>
    <t>004222327</t>
  </si>
  <si>
    <t>MARTIN DE BERNARDO PANIAGUA,  CESAR</t>
  </si>
  <si>
    <t>070261233</t>
  </si>
  <si>
    <t>MARTIN DEL BARRIO,  ANA</t>
  </si>
  <si>
    <t>004186837</t>
  </si>
  <si>
    <t>MARTIN DEL PINO,  M. GLORIA</t>
  </si>
  <si>
    <t>012403371</t>
  </si>
  <si>
    <t>MARTIN DIEZ,  JORGE</t>
  </si>
  <si>
    <t>070875254</t>
  </si>
  <si>
    <t>MARTIN DIEZ,  MIGUEL ANGEL</t>
  </si>
  <si>
    <t>071634167</t>
  </si>
  <si>
    <t>MARTIN ESPINOSA,  DAVID</t>
  </si>
  <si>
    <t>011947512</t>
  </si>
  <si>
    <t>MARTIN FERMOSELLE,  ISRAEL</t>
  </si>
  <si>
    <t>070077114</t>
  </si>
  <si>
    <t>MARTIN FERNANDEZ,  MIGUEL ANGEL</t>
  </si>
  <si>
    <t>012343733</t>
  </si>
  <si>
    <t>MARTIN GARCIA,  DAVID</t>
  </si>
  <si>
    <t>003458880</t>
  </si>
  <si>
    <t>MARTIN GARCIA,  ISMAEL</t>
  </si>
  <si>
    <t>007991554</t>
  </si>
  <si>
    <t>MARTIN GARCIA,  JORGE</t>
  </si>
  <si>
    <t>070890104</t>
  </si>
  <si>
    <t>MARTIN GARCIA,  VICTOR</t>
  </si>
  <si>
    <t>071019493</t>
  </si>
  <si>
    <t>MARTIN GONZALEZ,  PABLO</t>
  </si>
  <si>
    <t>070810891</t>
  </si>
  <si>
    <t>MARTIN GUTIERREZ,  IVAN</t>
  </si>
  <si>
    <t>070896151</t>
  </si>
  <si>
    <t>MARTIN HERNANDEZ,  JAVIER</t>
  </si>
  <si>
    <t>011954321</t>
  </si>
  <si>
    <t>MARTIN HERNANDEZ,  LAURA</t>
  </si>
  <si>
    <t>071941127</t>
  </si>
  <si>
    <t>MARTIN LLORENTE,  M. GABRIELA</t>
  </si>
  <si>
    <t>070810947</t>
  </si>
  <si>
    <t>MARTIN LOPEZ,  FERNANDO</t>
  </si>
  <si>
    <t>012339946</t>
  </si>
  <si>
    <t>MARTIN LOPEZ,  M. CARMEN</t>
  </si>
  <si>
    <t>011965523</t>
  </si>
  <si>
    <t>MARTIN LOPEZ,  RAQUEL</t>
  </si>
  <si>
    <t>012716587</t>
  </si>
  <si>
    <t>MARTIN MAGDALENO,  TERESITA DE JESUS</t>
  </si>
  <si>
    <t>070900997</t>
  </si>
  <si>
    <t>MARTIN MARCOS,  NOELIA</t>
  </si>
  <si>
    <t>003470109</t>
  </si>
  <si>
    <t>MARTIN MARTIN,  M. ROSA</t>
  </si>
  <si>
    <t>012404747</t>
  </si>
  <si>
    <t>MARTIN MARTIN,  VICTOR</t>
  </si>
  <si>
    <t>070250889</t>
  </si>
  <si>
    <t>MARTIN MATESANZ,  ESTELA ISABEL</t>
  </si>
  <si>
    <t>070070990</t>
  </si>
  <si>
    <t>MARTIN MORENO,  MARIO</t>
  </si>
  <si>
    <t>071160836</t>
  </si>
  <si>
    <t>MARTIN OLAIZ,  RAQUEL</t>
  </si>
  <si>
    <t>045296071</t>
  </si>
  <si>
    <t>MARTIN PADILLA,  ALEJANDRO</t>
  </si>
  <si>
    <t>070881756</t>
  </si>
  <si>
    <t>MARTIN PAZ,  SAUL</t>
  </si>
  <si>
    <t>070890162</t>
  </si>
  <si>
    <t>MARTIN PEREZ,  ALBERTO</t>
  </si>
  <si>
    <t>070818321</t>
  </si>
  <si>
    <t>MARTIN PEREZ,  GONZALO</t>
  </si>
  <si>
    <t>071031634</t>
  </si>
  <si>
    <t>MARTIN PRIETO,  FRANCISCO JAVIER</t>
  </si>
  <si>
    <t>070879077</t>
  </si>
  <si>
    <t>MARTIN PRIETO,  JOSE MARCOS</t>
  </si>
  <si>
    <t>071031633</t>
  </si>
  <si>
    <t>MARTIN PRIETO,  PABLO</t>
  </si>
  <si>
    <t>050079645</t>
  </si>
  <si>
    <t>MARTIN REINOSO,  JOSE JAVIER</t>
  </si>
  <si>
    <t>052415016</t>
  </si>
  <si>
    <t>MARTIN RODRIGUEZ,  GONZALO</t>
  </si>
  <si>
    <t>009418832</t>
  </si>
  <si>
    <t>MARTIN RODRIGUEZ,  JESUS SAUL</t>
  </si>
  <si>
    <t>045688916</t>
  </si>
  <si>
    <t>MARTIN RODRIGUEZ,  MARCOS</t>
  </si>
  <si>
    <t>003131481</t>
  </si>
  <si>
    <t>MARTIN RUIZ,  JUAN DIEGO</t>
  </si>
  <si>
    <t>047494045</t>
  </si>
  <si>
    <t>MARTIN SALVADOR,  ENRIQUE</t>
  </si>
  <si>
    <t>076023519</t>
  </si>
  <si>
    <t>MARTIN SANCHEZ,  M. LORENA</t>
  </si>
  <si>
    <t>070880113</t>
  </si>
  <si>
    <t>MARTIN SANCHEZ,  VICENTE</t>
  </si>
  <si>
    <t>071127424</t>
  </si>
  <si>
    <t>MARTIN SANTANA,  ESPERANZA</t>
  </si>
  <si>
    <t>006577926</t>
  </si>
  <si>
    <t>MARTIN SOLER,  DAVID</t>
  </si>
  <si>
    <t>071948492</t>
  </si>
  <si>
    <t>MARTIN TEJEDOR,  SERGIO</t>
  </si>
  <si>
    <t>071025417</t>
  </si>
  <si>
    <t>MARTIN VEGA,  JOSE ANTONIO</t>
  </si>
  <si>
    <t>012755946</t>
  </si>
  <si>
    <t>MARTIN VEGA,  M. ANGELES</t>
  </si>
  <si>
    <t>074944756</t>
  </si>
  <si>
    <t>MARTIN VERDUGO,  ANTONIO JAVIER</t>
  </si>
  <si>
    <t>071927829</t>
  </si>
  <si>
    <t>MARTIN VICENTE,  VICTOR</t>
  </si>
  <si>
    <t>070871686</t>
  </si>
  <si>
    <t>MARTIN VIVAS,  ALVARO</t>
  </si>
  <si>
    <t>070584250</t>
  </si>
  <si>
    <t>MARTIN-CONSUEGRA MARTIN-MANTERO,  JESUS JAVIER</t>
  </si>
  <si>
    <t>072076549</t>
  </si>
  <si>
    <t>MARTINEZ ABAD,  PABLO</t>
  </si>
  <si>
    <t>047087358</t>
  </si>
  <si>
    <t>MARTINEZ AGUILAR,  DAVID</t>
  </si>
  <si>
    <t>071450236</t>
  </si>
  <si>
    <t>MARTINEZ ALONSO,  DANIEL</t>
  </si>
  <si>
    <t>009272757</t>
  </si>
  <si>
    <t>MARTINEZ BARTOLOME,  M. CONCEPCION</t>
  </si>
  <si>
    <t>071105513</t>
  </si>
  <si>
    <t>MARTINEZ BENITO,  SAUL</t>
  </si>
  <si>
    <t>010199518</t>
  </si>
  <si>
    <t>MARTINEZ CUERVO,  JOSEFA</t>
  </si>
  <si>
    <t>016619038</t>
  </si>
  <si>
    <t>MARTINEZ DE LAGUNA VICENTE,  RAQUEL</t>
  </si>
  <si>
    <t>016807964</t>
  </si>
  <si>
    <t>MARTINEZ DEL VALLE,  ANGEL</t>
  </si>
  <si>
    <t>023278623</t>
  </si>
  <si>
    <t>MARTINEZ DIAZ,  DAVID</t>
  </si>
  <si>
    <t>078918758</t>
  </si>
  <si>
    <t>MARTINEZ DURAN,  MIKEL</t>
  </si>
  <si>
    <t>070521969</t>
  </si>
  <si>
    <t>MARTINEZ FERNANDEZ,  GUILLERMO</t>
  </si>
  <si>
    <t>050731615</t>
  </si>
  <si>
    <t>MARTINEZ FERNANDEZ,  YERAY</t>
  </si>
  <si>
    <t>047354904</t>
  </si>
  <si>
    <t>MARTINEZ FERRER,  OLALLA</t>
  </si>
  <si>
    <t>071520059</t>
  </si>
  <si>
    <t>MARTINEZ FRANCO,  FERNANDO</t>
  </si>
  <si>
    <t>071339594</t>
  </si>
  <si>
    <t>MARTINEZ FREIJO,  FLORINDA</t>
  </si>
  <si>
    <t>071899704</t>
  </si>
  <si>
    <t>MARTINEZ GARCIA,  DIEGO</t>
  </si>
  <si>
    <t>012414638</t>
  </si>
  <si>
    <t>MARTINEZ GIL,  JOSUE</t>
  </si>
  <si>
    <t>071280413</t>
  </si>
  <si>
    <t>MARTINEZ GONZALEZ,  SARA</t>
  </si>
  <si>
    <t>071134537</t>
  </si>
  <si>
    <t>MARTINEZ GONZALEZ,  VIRGINIA</t>
  </si>
  <si>
    <t>007875276</t>
  </si>
  <si>
    <t>MARTINEZ GORJON,  ARTURO</t>
  </si>
  <si>
    <t>071029559</t>
  </si>
  <si>
    <t>MARTINEZ GUTIERREZ,  FIDEL</t>
  </si>
  <si>
    <t>071026279</t>
  </si>
  <si>
    <t>MARTINEZ GUTIERREZ,  LORENA</t>
  </si>
  <si>
    <t>012362286</t>
  </si>
  <si>
    <t>MARTINEZ HERRERA,  M. ISABEL</t>
  </si>
  <si>
    <t>011974705</t>
  </si>
  <si>
    <t>MARTINEZ LUIS,  EVA M.</t>
  </si>
  <si>
    <t>071140417</t>
  </si>
  <si>
    <t>MARTINEZ MARTIN,  ANGEL ESTEBAN</t>
  </si>
  <si>
    <t>071280829</t>
  </si>
  <si>
    <t>MARTINEZ ORTEGA,  ALVAR</t>
  </si>
  <si>
    <t>036177151</t>
  </si>
  <si>
    <t>MARTINEZ PIÑEIRO,  ANGEL</t>
  </si>
  <si>
    <t>053505046</t>
  </si>
  <si>
    <t>MARTINEZ RIESTRA,  VALENTIN</t>
  </si>
  <si>
    <t>047077647</t>
  </si>
  <si>
    <t>MARTINEZ ROBLES,  M. TERESA</t>
  </si>
  <si>
    <t>070818392</t>
  </si>
  <si>
    <t>MARTINEZ SANCHEZ,  RUBEN</t>
  </si>
  <si>
    <t>016609201</t>
  </si>
  <si>
    <t>MARTINEZ VILLARO,  ELENA</t>
  </si>
  <si>
    <t>053529329</t>
  </si>
  <si>
    <t>MARTINO SANCHEZ,  REBECA</t>
  </si>
  <si>
    <t>011068631</t>
  </si>
  <si>
    <t>MASA SOLIS,  CRISTINA</t>
  </si>
  <si>
    <t>012775813</t>
  </si>
  <si>
    <t>MATE CABEZUDO,  ANA MARIA</t>
  </si>
  <si>
    <t>047096967</t>
  </si>
  <si>
    <t>MATEO GOMEZ,  EDUARDO</t>
  </si>
  <si>
    <t>071560225</t>
  </si>
  <si>
    <t>MATEOS GONZALEZ,  ALBA</t>
  </si>
  <si>
    <t>045681042</t>
  </si>
  <si>
    <t>MATEOS LORES,  JONATAN</t>
  </si>
  <si>
    <t>070872883</t>
  </si>
  <si>
    <t>MATEOS MARTIN,  EDUARDO</t>
  </si>
  <si>
    <t>053736319</t>
  </si>
  <si>
    <t>MATEOS NUÑEZ,  M. MILAGROS</t>
  </si>
  <si>
    <t>071928699</t>
  </si>
  <si>
    <t>MATEOS QUINTANILLA,  ARANTZAZU</t>
  </si>
  <si>
    <t>071950366</t>
  </si>
  <si>
    <t>MATESANZ DIEZ,  CARLA</t>
  </si>
  <si>
    <t>070251065</t>
  </si>
  <si>
    <t>MATESANZ MARTIN,  DANIEL</t>
  </si>
  <si>
    <t>007859549</t>
  </si>
  <si>
    <t>MATILLA BARBA,  ANGEL LUIS</t>
  </si>
  <si>
    <t>012413269</t>
  </si>
  <si>
    <t>MATUTE SANTAMARIA,  MARCO</t>
  </si>
  <si>
    <t>071552510</t>
  </si>
  <si>
    <t>MAYO GARCIA,  GEMMA MONTSERRAT</t>
  </si>
  <si>
    <t>044915232</t>
  </si>
  <si>
    <t>MAZARIEGOS TRAPOTE,  JAVIER</t>
  </si>
  <si>
    <t>071429872</t>
  </si>
  <si>
    <t>MEDAYO PINTO,  ROBERTO</t>
  </si>
  <si>
    <t>012770311</t>
  </si>
  <si>
    <t>MEDIAVILLA RUIZ,  JOSE MARIA</t>
  </si>
  <si>
    <t>009805300</t>
  </si>
  <si>
    <t>MEDIAVILLA VALLINAS,  RUBEN</t>
  </si>
  <si>
    <t>071948386</t>
  </si>
  <si>
    <t>MEDIAVILLA ZURITA,  DANIEL</t>
  </si>
  <si>
    <t>006272013</t>
  </si>
  <si>
    <t>MEDINA ANGULO,  DAVID</t>
  </si>
  <si>
    <t>070582966</t>
  </si>
  <si>
    <t>MEDINA BUITRAGO,  DIEGO</t>
  </si>
  <si>
    <t>072074919</t>
  </si>
  <si>
    <t>MEDINA ORTEGA,  MARIO</t>
  </si>
  <si>
    <t>071153572</t>
  </si>
  <si>
    <t>MEDINA RECIO,  IVAN</t>
  </si>
  <si>
    <t>003912167</t>
  </si>
  <si>
    <t>MEDINA RUIZ,  ANA M.</t>
  </si>
  <si>
    <t>070252416</t>
  </si>
  <si>
    <t>MEDINA VALRIBERAS,  JUAN</t>
  </si>
  <si>
    <t>047532909</t>
  </si>
  <si>
    <t>MEJIAS BERMEJO,  BORJA</t>
  </si>
  <si>
    <t>045432946</t>
  </si>
  <si>
    <t>MELENDO PEREZ,  MIGUEL</t>
  </si>
  <si>
    <t>070892086</t>
  </si>
  <si>
    <t>MELLADO SANCHEZ,  DAVID</t>
  </si>
  <si>
    <t>052389820</t>
  </si>
  <si>
    <t>MENA MONTALBAN,  FERNANDO JAVIER</t>
  </si>
  <si>
    <t>080087497</t>
  </si>
  <si>
    <t>MENACHO GOMEZ,  DAVID</t>
  </si>
  <si>
    <t>046884326</t>
  </si>
  <si>
    <t>MENDOZA BALLESTEROS,  ALBERTO</t>
  </si>
  <si>
    <t>048697011</t>
  </si>
  <si>
    <t>MENDOZA MORENO,  ROQUE</t>
  </si>
  <si>
    <t>003466338</t>
  </si>
  <si>
    <t>MENENDEZ CUENCA,  M. SOLEDAD</t>
  </si>
  <si>
    <t>012335117</t>
  </si>
  <si>
    <t>MENENDEZ GONZALEZ,  ALVARO</t>
  </si>
  <si>
    <t>053555612</t>
  </si>
  <si>
    <t>MENENDEZ SANTURIO,  JOSE IGNACIO</t>
  </si>
  <si>
    <t>075799374</t>
  </si>
  <si>
    <t>MERA MERA,  JUAN PEDRO</t>
  </si>
  <si>
    <t>053552383</t>
  </si>
  <si>
    <t>MERAYO DINDURRA,  ANDREA</t>
  </si>
  <si>
    <t>012334846</t>
  </si>
  <si>
    <t>MERILLAS VALERO,  ELENA MARIA</t>
  </si>
  <si>
    <t>012233534</t>
  </si>
  <si>
    <t>MERINO BOCOS,  M. PURA</t>
  </si>
  <si>
    <t>045685513</t>
  </si>
  <si>
    <t>MERINO COLLAZOS,  SAMUEL ANGEL</t>
  </si>
  <si>
    <t>003474119</t>
  </si>
  <si>
    <t>MERINO HERNANZ,  EDUARDO</t>
  </si>
  <si>
    <t>008891801</t>
  </si>
  <si>
    <t>MERINO JIMENEZ,  M. DEL CARMEN</t>
  </si>
  <si>
    <t>045737337</t>
  </si>
  <si>
    <t>MESA OSTOS,  JOSE CARLOS</t>
  </si>
  <si>
    <t>011973233</t>
  </si>
  <si>
    <t>MEZQUITA CUADRADO,  JESUS</t>
  </si>
  <si>
    <t>012405424</t>
  </si>
  <si>
    <t>MIGUEL CASCON,  DAVID</t>
  </si>
  <si>
    <t>071267858</t>
  </si>
  <si>
    <t>MIGUEL DE LA FUENTE,  ENRIQUE</t>
  </si>
  <si>
    <t>076132444</t>
  </si>
  <si>
    <t>MIGUEL GARCIA,  MANUEL ESTEBAN</t>
  </si>
  <si>
    <t>072886418</t>
  </si>
  <si>
    <t>MIGUEL MAQUEDA,  ALBERTO DE</t>
  </si>
  <si>
    <t>011963083</t>
  </si>
  <si>
    <t>MIGUEL MARTIN,  FABRICIANO</t>
  </si>
  <si>
    <t>012767450</t>
  </si>
  <si>
    <t>MIGUEL MOZO,  M. SANDRA</t>
  </si>
  <si>
    <t>071015445</t>
  </si>
  <si>
    <t>MIGUEL PRIETO,  SERGIO</t>
  </si>
  <si>
    <t>071025527</t>
  </si>
  <si>
    <t>MIGUEL VIÑUELA,  JAVIER</t>
  </si>
  <si>
    <t>071419309</t>
  </si>
  <si>
    <t>MIGUELEZ MIGUELEZ,  JORGE</t>
  </si>
  <si>
    <t>014312196</t>
  </si>
  <si>
    <t>MILAN JOVER,  NORA</t>
  </si>
  <si>
    <t>071117823</t>
  </si>
  <si>
    <t>MILAN SANCHEZ,  NATALIA</t>
  </si>
  <si>
    <t>025722728</t>
  </si>
  <si>
    <t>MINGUEZ SANCHEZ,  CARLOS</t>
  </si>
  <si>
    <t>070814175</t>
  </si>
  <si>
    <t>MIÑARRO TORIBIO,  ISABEL</t>
  </si>
  <si>
    <t>008880709</t>
  </si>
  <si>
    <t>MIRANDA NIETO,  JOSE IGNACIO</t>
  </si>
  <si>
    <t>045421990</t>
  </si>
  <si>
    <t>MIRAVALLES OVEJERO,  OSCAR SAMUEL</t>
  </si>
  <si>
    <t>070819303</t>
  </si>
  <si>
    <t>MOLINA ALVEAR,  DIEGO</t>
  </si>
  <si>
    <t>053548093</t>
  </si>
  <si>
    <t>MOLINA BARRA,  MARIO</t>
  </si>
  <si>
    <t>072883290</t>
  </si>
  <si>
    <t>MOLINA DE LA MATA,  ALBERTO</t>
  </si>
  <si>
    <t>044776046</t>
  </si>
  <si>
    <t>MOLINA GARCIA,  FERNANDO</t>
  </si>
  <si>
    <t>070254097</t>
  </si>
  <si>
    <t>MOLINA ROZALEN,  ENRIQUE</t>
  </si>
  <si>
    <t>047082319</t>
  </si>
  <si>
    <t>MOLINA TOLEDO,  JUAN</t>
  </si>
  <si>
    <t>070252742</t>
  </si>
  <si>
    <t>MOLINERO ROLDAN,  IVAN</t>
  </si>
  <si>
    <t>009253802</t>
  </si>
  <si>
    <t>MONCLUS FERRER,  M. ASCENSION</t>
  </si>
  <si>
    <t>071160916</t>
  </si>
  <si>
    <t>MONGIL IZQUIERDO,  ESTEFANIA</t>
  </si>
  <si>
    <t>071429487</t>
  </si>
  <si>
    <t>MONJE DE SAN RAMON,  SONIA</t>
  </si>
  <si>
    <t>071103877</t>
  </si>
  <si>
    <t>MONTE SANZ,  CRISTINA</t>
  </si>
  <si>
    <t>002282723</t>
  </si>
  <si>
    <t>MONTEAGUDO ALMANSA,  SERGIO</t>
  </si>
  <si>
    <t>072887454</t>
  </si>
  <si>
    <t>MONTERO ARRIBAS,  DAVID</t>
  </si>
  <si>
    <t>070251627</t>
  </si>
  <si>
    <t>MONTERRUBIO NUÑEZ,  IVAN</t>
  </si>
  <si>
    <t>007254691</t>
  </si>
  <si>
    <t>MONZU GARCIA,  M. TERESA</t>
  </si>
  <si>
    <t>053735309</t>
  </si>
  <si>
    <t>MORA ISIDORO,  DAVID</t>
  </si>
  <si>
    <t>007992427</t>
  </si>
  <si>
    <t>MORALES PAINO,  JOSE MANUEL</t>
  </si>
  <si>
    <t>009438530</t>
  </si>
  <si>
    <t>MORALES SALLES,  PABLO</t>
  </si>
  <si>
    <t>010077985</t>
  </si>
  <si>
    <t>MORAN MERAYO,  JOSE CARLOS</t>
  </si>
  <si>
    <t>012400849</t>
  </si>
  <si>
    <t>MORE ROCA,  XAVIER</t>
  </si>
  <si>
    <t>076038452</t>
  </si>
  <si>
    <t>MOREA VAQUERO,  MANUEL</t>
  </si>
  <si>
    <t>072893671</t>
  </si>
  <si>
    <t>MOREIRA HERNANDEZ,  FERNANDO</t>
  </si>
  <si>
    <t>078511134</t>
  </si>
  <si>
    <t>MORENO ALVAREZ,  DANIEL</t>
  </si>
  <si>
    <t>071292711</t>
  </si>
  <si>
    <t>MORENO CAMARERO,  ANA M.</t>
  </si>
  <si>
    <t>074519198</t>
  </si>
  <si>
    <t>MORENO CHACON,  M. TERESA</t>
  </si>
  <si>
    <t>047059300</t>
  </si>
  <si>
    <t>MORENO ESCRIBANO,  JUAN CARLOS</t>
  </si>
  <si>
    <t>070937903</t>
  </si>
  <si>
    <t>MORENO GIL,  ELENA</t>
  </si>
  <si>
    <t>007974718</t>
  </si>
  <si>
    <t>MORENO GONZALEZ,  LUIS</t>
  </si>
  <si>
    <t>003134628</t>
  </si>
  <si>
    <t>MORENO ISIDRO,  ADRIAN</t>
  </si>
  <si>
    <t>016812601</t>
  </si>
  <si>
    <t>MORENO MORENO,  MARTA</t>
  </si>
  <si>
    <t>076125038</t>
  </si>
  <si>
    <t>MORENO PAVON,  M. ASUNCION</t>
  </si>
  <si>
    <t>071033775</t>
  </si>
  <si>
    <t>MORENO SANCHEZ,  ANA</t>
  </si>
  <si>
    <t>051407829</t>
  </si>
  <si>
    <t>MORENO ZUBIMENDI,  ANA M.</t>
  </si>
  <si>
    <t>071029075</t>
  </si>
  <si>
    <t>MORILLO RODRIGUEZ,  JAVIER</t>
  </si>
  <si>
    <t>071025294</t>
  </si>
  <si>
    <t>MORIN MARTIN,  LARA</t>
  </si>
  <si>
    <t>007877944</t>
  </si>
  <si>
    <t>MORO DOMINGUEZ,  JOSE LUIS</t>
  </si>
  <si>
    <t>050543094</t>
  </si>
  <si>
    <t>MORODO FERNANDEZ,  JAVIER</t>
  </si>
  <si>
    <t>071957946</t>
  </si>
  <si>
    <t>MOVELLAN PAJARES,  JAVIER</t>
  </si>
  <si>
    <t>016811739</t>
  </si>
  <si>
    <t>MOZAS PUENTE,  SOFIA</t>
  </si>
  <si>
    <t>072890516</t>
  </si>
  <si>
    <t>MOZO ABAD,  JOSEFINA</t>
  </si>
  <si>
    <t>071936783</t>
  </si>
  <si>
    <t>MOZOS MARIN,  MARIA DE LOS</t>
  </si>
  <si>
    <t>013170465</t>
  </si>
  <si>
    <t>MUGA ALONSO,  TERESA</t>
  </si>
  <si>
    <t>032664360</t>
  </si>
  <si>
    <t>MUIÑO MONTERO,  JOSE MANUEL</t>
  </si>
  <si>
    <t>012777380</t>
  </si>
  <si>
    <t>MUNIOSGUREN PRIETO,  VICTOR</t>
  </si>
  <si>
    <t>023031515</t>
  </si>
  <si>
    <t>MUÑECAS GARCIA,  LORENZO JOSE</t>
  </si>
  <si>
    <t>009404287</t>
  </si>
  <si>
    <t>MUÑIZ GONZALEZ,  JAVIER</t>
  </si>
  <si>
    <t>071649401</t>
  </si>
  <si>
    <t>MUÑIZ OCIO,  JORGE</t>
  </si>
  <si>
    <t>070824955</t>
  </si>
  <si>
    <t>MUÑOYERRO PASCUAL,  SERGIO</t>
  </si>
  <si>
    <t>050626571</t>
  </si>
  <si>
    <t>MUÑOZ CUENCA,  ANDRES</t>
  </si>
  <si>
    <t>070239957</t>
  </si>
  <si>
    <t>MUÑOZ DE LA FLOR,  MANUEL</t>
  </si>
  <si>
    <t>051470187</t>
  </si>
  <si>
    <t>MUÑOZ DE LA MORENA,  MARIO</t>
  </si>
  <si>
    <t>071023957</t>
  </si>
  <si>
    <t>MUÑOZ GONZALEZ,  LORENA</t>
  </si>
  <si>
    <t>047221633</t>
  </si>
  <si>
    <t>MUÑOZ HIDALGO,  ALEXANDRA</t>
  </si>
  <si>
    <t>076133371</t>
  </si>
  <si>
    <t>MUÑOZ LUNA,  MIGUEL</t>
  </si>
  <si>
    <t>072149274</t>
  </si>
  <si>
    <t>MUÑOZ OTERO,  SARA</t>
  </si>
  <si>
    <t>003449211</t>
  </si>
  <si>
    <t>MUÑOZ PEDRIZA,  M. JESUS</t>
  </si>
  <si>
    <t>003453002</t>
  </si>
  <si>
    <t>MUÑOZ REDONDO,  GREGORIO JOSE</t>
  </si>
  <si>
    <t>071155650</t>
  </si>
  <si>
    <t>MUÑOZ SANCHEZ DE LA POZA,  DIEGO</t>
  </si>
  <si>
    <t>047073717</t>
  </si>
  <si>
    <t>MUÑOZ TARANCON,  RAQUEL</t>
  </si>
  <si>
    <t>004211529</t>
  </si>
  <si>
    <t>MURGA MENOR,  M. ANGELES</t>
  </si>
  <si>
    <t>050764441</t>
  </si>
  <si>
    <t>MUSLERA RODRIGUEZ,  DAVID</t>
  </si>
  <si>
    <t>071940479</t>
  </si>
  <si>
    <t>NARGANES FERNANDEZ,  EDUARDO</t>
  </si>
  <si>
    <t>075225806</t>
  </si>
  <si>
    <t>NAVARRO SANCHEZ,  JESUS</t>
  </si>
  <si>
    <t>071440365</t>
  </si>
  <si>
    <t>NAVARRO VEGA,  ERICA</t>
  </si>
  <si>
    <t>077400592</t>
  </si>
  <si>
    <t>NAZARA BLANCO,  CARLOS</t>
  </si>
  <si>
    <t>071418100</t>
  </si>
  <si>
    <t>NEGRAL PRIETO,  MONICA</t>
  </si>
  <si>
    <t>012401624</t>
  </si>
  <si>
    <t>NEGRO RUA,  ROBERTO CARLOS</t>
  </si>
  <si>
    <t>012383626</t>
  </si>
  <si>
    <t>NICOLAS GARCIA,  ANGEL CARLOS</t>
  </si>
  <si>
    <t>007982673</t>
  </si>
  <si>
    <t>NIETO BARRIOS,  NOELIA</t>
  </si>
  <si>
    <t>010902933</t>
  </si>
  <si>
    <t>NIETO DE LA BARGA,  IVAN</t>
  </si>
  <si>
    <t>070242908</t>
  </si>
  <si>
    <t>NIETO MAZARIAS,  DANIEL</t>
  </si>
  <si>
    <t>072043884</t>
  </si>
  <si>
    <t>NIETO NUÑEZ,  JOSE MANUEL</t>
  </si>
  <si>
    <t>071011169</t>
  </si>
  <si>
    <t>NIETO PEREZ,  JORGE</t>
  </si>
  <si>
    <t>011964194</t>
  </si>
  <si>
    <t>NIETO POMBERO,  CRISTINA</t>
  </si>
  <si>
    <t>070933454</t>
  </si>
  <si>
    <t>NIETO RODRIGUEZ,  JORGE</t>
  </si>
  <si>
    <t>071419745</t>
  </si>
  <si>
    <t>NKOGO ROBLES,  VERONICA</t>
  </si>
  <si>
    <t>011959578</t>
  </si>
  <si>
    <t>NOGUERAS CIDON,  ELENA</t>
  </si>
  <si>
    <t>004613995</t>
  </si>
  <si>
    <t>NOTARIO BROX,  DAVID</t>
  </si>
  <si>
    <t>071145056</t>
  </si>
  <si>
    <t>NUÑEZ BLANCO,  ANGEL</t>
  </si>
  <si>
    <t>026250112</t>
  </si>
  <si>
    <t>NUÑEZ LERMA,  JOSE MIGUEL</t>
  </si>
  <si>
    <t>053307529</t>
  </si>
  <si>
    <t>NUÑEZ MARTINEZ,  JAVIER</t>
  </si>
  <si>
    <t>071278890</t>
  </si>
  <si>
    <t>NUÑEZ MENA,  ISABEL</t>
  </si>
  <si>
    <t>012775259</t>
  </si>
  <si>
    <t>NUÑEZ RODRIGO,  RAUL</t>
  </si>
  <si>
    <t>015402475</t>
  </si>
  <si>
    <t>OBREGON TERRON,  ALVARO</t>
  </si>
  <si>
    <t>077339932</t>
  </si>
  <si>
    <t>OCAÑA EXPOSITO,  DANIEL</t>
  </si>
  <si>
    <t>076030510</t>
  </si>
  <si>
    <t>OJALVO BERMEJO,  CORAL</t>
  </si>
  <si>
    <t>071300386</t>
  </si>
  <si>
    <t>OLALLA PEREZ,  CRISTIAN</t>
  </si>
  <si>
    <t>012407226</t>
  </si>
  <si>
    <t>OLIVAR ALDUDO,  DIEGO</t>
  </si>
  <si>
    <t>071146321</t>
  </si>
  <si>
    <t>OLIVEROS LOPEZ,  CARLOS</t>
  </si>
  <si>
    <t>072686167</t>
  </si>
  <si>
    <t>OLLOQUI LARUMBE,  MAITE</t>
  </si>
  <si>
    <t>003473575</t>
  </si>
  <si>
    <t>OLMEDILLA MAESO,  DAVID</t>
  </si>
  <si>
    <t>003474278</t>
  </si>
  <si>
    <t>OLMEDILLA MAESO,  MANUEL</t>
  </si>
  <si>
    <t>071141016</t>
  </si>
  <si>
    <t>OLMO FUENTES,  PABLO DEL</t>
  </si>
  <si>
    <t>070821410</t>
  </si>
  <si>
    <t>OLMO JIMENEZ,  SANDRA DEL</t>
  </si>
  <si>
    <t>053433342</t>
  </si>
  <si>
    <t>OLMO LUNA,  ESTEFANIA</t>
  </si>
  <si>
    <t>050904642</t>
  </si>
  <si>
    <t>OLMO RODRIGUEZ-REY,  ELISA M.</t>
  </si>
  <si>
    <t>070261116</t>
  </si>
  <si>
    <t>OLMOS HEREDERO,  HECTOR</t>
  </si>
  <si>
    <t>049097848</t>
  </si>
  <si>
    <t>ONTIVEROS HERNANDEZ,  M. DE LA ESPERANZA</t>
  </si>
  <si>
    <t>080057581</t>
  </si>
  <si>
    <t>ONTIVEROS MARTINEZ,  JUAN MIGUEL</t>
  </si>
  <si>
    <t>072883471</t>
  </si>
  <si>
    <t>ORDEN LLORENTE,  GERMAN LA</t>
  </si>
  <si>
    <t>070812389</t>
  </si>
  <si>
    <t>ORDON CHITAY,  EMILIO</t>
  </si>
  <si>
    <t>044907311</t>
  </si>
  <si>
    <t>ORTEGA ALVAREZ,  MANUEL JAVIER</t>
  </si>
  <si>
    <t>070254112</t>
  </si>
  <si>
    <t>ORTEGA CALVO,  CARLOS GUSTAVO</t>
  </si>
  <si>
    <t>016810873</t>
  </si>
  <si>
    <t>ORTEGA GARCIA,  ANA M.</t>
  </si>
  <si>
    <t>072880767</t>
  </si>
  <si>
    <t>ORTEGA HERNANDEZ,  CRISTINA</t>
  </si>
  <si>
    <t>012407923</t>
  </si>
  <si>
    <t>ORTEGA MARTINEZ,  HUGO</t>
  </si>
  <si>
    <t>070056999</t>
  </si>
  <si>
    <t>ORTEZ ORTEGA,  LAURA</t>
  </si>
  <si>
    <t>012339384</t>
  </si>
  <si>
    <t>ORTIZ ALONSO,  MARIO</t>
  </si>
  <si>
    <t>071152652</t>
  </si>
  <si>
    <t>ORTIZ DE ZARATE CALZADA,  DAVID</t>
  </si>
  <si>
    <t>050831427</t>
  </si>
  <si>
    <t>ORTIZ ESPAÑA,  MARTA M.</t>
  </si>
  <si>
    <t>070254072</t>
  </si>
  <si>
    <t>ORTIZ GARCIA,  RODRIGO</t>
  </si>
  <si>
    <t>071291272</t>
  </si>
  <si>
    <t>ORTIZ MONTOYA,  HECTOR</t>
  </si>
  <si>
    <t>071878501</t>
  </si>
  <si>
    <t>OTERO MARTIN,  IRENE</t>
  </si>
  <si>
    <t>044430324</t>
  </si>
  <si>
    <t>OVIDE POMBO,  ANDRES</t>
  </si>
  <si>
    <t>053508111</t>
  </si>
  <si>
    <t>OVIN FRESNO,  PABLO</t>
  </si>
  <si>
    <t>072890824</t>
  </si>
  <si>
    <t>PABLO BARTOLOME,  GUILLERMO DE</t>
  </si>
  <si>
    <t>072890376</t>
  </si>
  <si>
    <t>PABLO MARTIN,  RAUL DE</t>
  </si>
  <si>
    <t>009813113</t>
  </si>
  <si>
    <t>PABLOS PACHON,  JORGE</t>
  </si>
  <si>
    <t>070893254</t>
  </si>
  <si>
    <t>PACHO RODRIGUEZ,  JOSE MIGUEL</t>
  </si>
  <si>
    <t>071950660</t>
  </si>
  <si>
    <t>PADIERNA ALONSO,  VIRGINIA</t>
  </si>
  <si>
    <t>053265077</t>
  </si>
  <si>
    <t>PAJARES FORT,  SEVERIANO</t>
  </si>
  <si>
    <t>080063677</t>
  </si>
  <si>
    <t>PAJUELO MARTIN,  MONICA</t>
  </si>
  <si>
    <t>044427370</t>
  </si>
  <si>
    <t>PALLA SIERRA,  JESUS RODRIGO</t>
  </si>
  <si>
    <t>007982610</t>
  </si>
  <si>
    <t>PALLARES ALONSO,  PABLO</t>
  </si>
  <si>
    <t>076262622</t>
  </si>
  <si>
    <t>PALMA REBOLLO,  GEMA</t>
  </si>
  <si>
    <t>007497705</t>
  </si>
  <si>
    <t>PALOMO RUIZ,  ISABEL</t>
  </si>
  <si>
    <t>072883577</t>
  </si>
  <si>
    <t>PANCORBO CARRO,  JULIAN</t>
  </si>
  <si>
    <t>012363540</t>
  </si>
  <si>
    <t>PANIAGUA ARIAS,  M. BLANCA</t>
  </si>
  <si>
    <t>009793721</t>
  </si>
  <si>
    <t>PANTIGOSO CUENCA,  EVA M.</t>
  </si>
  <si>
    <t>071774676</t>
  </si>
  <si>
    <t>PARADA FERNANDEZ,  MANUEL</t>
  </si>
  <si>
    <t>073023795</t>
  </si>
  <si>
    <t>PARALLUELO PUEYO,  DIANA</t>
  </si>
  <si>
    <t>047086171</t>
  </si>
  <si>
    <t>PARDO MARTINEZ,  ANTONIO</t>
  </si>
  <si>
    <t>025148632</t>
  </si>
  <si>
    <t>PARDOS MAINAR,  LUIS ALBERTO</t>
  </si>
  <si>
    <t>071948563</t>
  </si>
  <si>
    <t>PAREDES RAMON,  SARA</t>
  </si>
  <si>
    <t>053543828</t>
  </si>
  <si>
    <t>PARIENTE MANCERA,  GUADALUPE</t>
  </si>
  <si>
    <t>070810004</t>
  </si>
  <si>
    <t>PARRA GARROSA,  JORGE DE LA</t>
  </si>
  <si>
    <t>052448407</t>
  </si>
  <si>
    <t>PARRA LAZARO,  AINHOA</t>
  </si>
  <si>
    <t>012389838</t>
  </si>
  <si>
    <t>PARTE MEDIAVILLA,  OSCAR DE</t>
  </si>
  <si>
    <t>070256447</t>
  </si>
  <si>
    <t>PASCUAL DE PABLO,  DIEGO</t>
  </si>
  <si>
    <t>071277819</t>
  </si>
  <si>
    <t>PASCUAL FORCELLEDO,  DAVID</t>
  </si>
  <si>
    <t>071264788</t>
  </si>
  <si>
    <t>PASCUAL GARCIA,  FERNANDO</t>
  </si>
  <si>
    <t>044917404</t>
  </si>
  <si>
    <t>PASTOR RAMOS,  JESUS</t>
  </si>
  <si>
    <t>071152597</t>
  </si>
  <si>
    <t>PASTOR SENA,  DAVID</t>
  </si>
  <si>
    <t>002714896</t>
  </si>
  <si>
    <t>PASTRANA FABREGAS,  ALEJANDRA</t>
  </si>
  <si>
    <t>071137702</t>
  </si>
  <si>
    <t>PATIÑO ARQUERO,  NURIA</t>
  </si>
  <si>
    <t>070825505</t>
  </si>
  <si>
    <t>PECCI DIAZ,  JUDIT</t>
  </si>
  <si>
    <t>008879477</t>
  </si>
  <si>
    <t>PECERO SAYAGO,  FRANCISCO JESUS</t>
  </si>
  <si>
    <t>071101241</t>
  </si>
  <si>
    <t>PECHARROMAN DE BLAS,  SERGIO</t>
  </si>
  <si>
    <t>030985690</t>
  </si>
  <si>
    <t>PEDRAJAS MUÑOZ,  PEDRO</t>
  </si>
  <si>
    <t>070245563</t>
  </si>
  <si>
    <t>PEDRAZA GONZALEZ,  MIGUEL ANGEL</t>
  </si>
  <si>
    <t>070257603</t>
  </si>
  <si>
    <t>PEDRIZA GARCIA,  JOSE IGNACIO</t>
  </si>
  <si>
    <t>071026952</t>
  </si>
  <si>
    <t>PEDRUELO TORIBIO,  LAURA</t>
  </si>
  <si>
    <t>071345963</t>
  </si>
  <si>
    <t>PEIX GALOCHA,  ALBERTO</t>
  </si>
  <si>
    <t>071132295</t>
  </si>
  <si>
    <t>PELAEZ LOPEZ,  SILVIA</t>
  </si>
  <si>
    <t>071030977</t>
  </si>
  <si>
    <t>PELAEZ MARTIN,  SARA</t>
  </si>
  <si>
    <t>050175757</t>
  </si>
  <si>
    <t>PELAEZ MARTINEZ,  JUAN</t>
  </si>
  <si>
    <t>045685889</t>
  </si>
  <si>
    <t>PELAEZ MURCIEGO,  M. PILAR</t>
  </si>
  <si>
    <t>011433464</t>
  </si>
  <si>
    <t>PELAEZ PEREZ,  JESUS ANTONIO</t>
  </si>
  <si>
    <t>012760848</t>
  </si>
  <si>
    <t>PELAEZ ROA,  FERNANDO JOSE</t>
  </si>
  <si>
    <t>072890004</t>
  </si>
  <si>
    <t>PEÑA ARRANZ,  JAVIER</t>
  </si>
  <si>
    <t>070935932</t>
  </si>
  <si>
    <t>PEÑA GARCIA,  RUBEN</t>
  </si>
  <si>
    <t>044904490</t>
  </si>
  <si>
    <t>PEÑA HERNANDO,  JORGE</t>
  </si>
  <si>
    <t>072084530</t>
  </si>
  <si>
    <t>PEÑA LEBRATO,  ALEXANDRA</t>
  </si>
  <si>
    <t>050851255</t>
  </si>
  <si>
    <t>PEÑA LOZANO,  MARTA</t>
  </si>
  <si>
    <t>071107856</t>
  </si>
  <si>
    <t>PEÑA PLATERO,  ALVARO</t>
  </si>
  <si>
    <t>070250799</t>
  </si>
  <si>
    <t>PEÑA SANZ,  CARLOS</t>
  </si>
  <si>
    <t>072082610</t>
  </si>
  <si>
    <t>PERAL GARCIA,  ZARA</t>
  </si>
  <si>
    <t>071024273</t>
  </si>
  <si>
    <t>PERALTA DIEZ,  VICTOR</t>
  </si>
  <si>
    <t>071462745</t>
  </si>
  <si>
    <t>PEREIRA MEIRELES,  JOSE FELIPE</t>
  </si>
  <si>
    <t>071167594</t>
  </si>
  <si>
    <t>PEREZ ACEBES,  DIEGO</t>
  </si>
  <si>
    <t>003879047</t>
  </si>
  <si>
    <t>PEREZ ALONSO,  FEDERICO</t>
  </si>
  <si>
    <t>071953030</t>
  </si>
  <si>
    <t>PEREZ ALONSO,  FERNANDO</t>
  </si>
  <si>
    <t>009410379</t>
  </si>
  <si>
    <t>PEREZ ALONSO,  MARIA</t>
  </si>
  <si>
    <t>070875154</t>
  </si>
  <si>
    <t>PEREZ ALONSO,  VICENTE JAVIER</t>
  </si>
  <si>
    <t>071528454</t>
  </si>
  <si>
    <t>PEREZ ARAGON,  JOSE ANTONIO</t>
  </si>
  <si>
    <t>045735403</t>
  </si>
  <si>
    <t>PEREZ ARJONA,  JOSE</t>
  </si>
  <si>
    <t>070242342</t>
  </si>
  <si>
    <t>PEREZ ARROYO,  VICTOR MANUEL</t>
  </si>
  <si>
    <t>071933045</t>
  </si>
  <si>
    <t>PEREZ BARBOLLA,  JESUS ALBERTO</t>
  </si>
  <si>
    <t>071281919</t>
  </si>
  <si>
    <t>PEREZ BARTOLOME,  MARIA</t>
  </si>
  <si>
    <t>013303410</t>
  </si>
  <si>
    <t>PEREZ CAMACHO,  RAFAEL</t>
  </si>
  <si>
    <t>010203831</t>
  </si>
  <si>
    <t>PEREZ CORDERO,  JORGE</t>
  </si>
  <si>
    <t>078964571</t>
  </si>
  <si>
    <t>PEREZ CRUZ,  FRANCISCO JESUS</t>
  </si>
  <si>
    <t>012393356</t>
  </si>
  <si>
    <t>PEREZ DE LA FUENTE,  M. ANUNCIACION</t>
  </si>
  <si>
    <t>071144733</t>
  </si>
  <si>
    <t>PEREZ DIEZ,  RODRIGO</t>
  </si>
  <si>
    <t>009332062</t>
  </si>
  <si>
    <t>PEREZ FARRAN,  M. ALMUDENA</t>
  </si>
  <si>
    <t>007965863</t>
  </si>
  <si>
    <t>PEREZ GARCIA,  FELIX MANUEL</t>
  </si>
  <si>
    <t>070885300</t>
  </si>
  <si>
    <t>PEREZ GARCIA,  GLORIA M.</t>
  </si>
  <si>
    <t>047511668</t>
  </si>
  <si>
    <t>PEREZ GIRALDEZ,  ROSARIO</t>
  </si>
  <si>
    <t>080087169</t>
  </si>
  <si>
    <t>PEREZ GOICOECHEA,  CRISTINA</t>
  </si>
  <si>
    <t>071523179</t>
  </si>
  <si>
    <t>PEREZ GONZALEZ,  REBECA</t>
  </si>
  <si>
    <t>012424074</t>
  </si>
  <si>
    <t>PEREZ GONZALEZ,  SARA</t>
  </si>
  <si>
    <t>011947543</t>
  </si>
  <si>
    <t>PEREZ HERNANDEZ,  JUAN CARLOS</t>
  </si>
  <si>
    <t>071442652</t>
  </si>
  <si>
    <t>PEREZ LLAMAZARES,  LUIS JAVIER</t>
  </si>
  <si>
    <t>018444021</t>
  </si>
  <si>
    <t>PEREZ LUQUE,  JULIAN</t>
  </si>
  <si>
    <t>007970516</t>
  </si>
  <si>
    <t>PEREZ MARCOS,  DAVID</t>
  </si>
  <si>
    <t>007473989</t>
  </si>
  <si>
    <t>PEREZ MARTIN,  MARTA</t>
  </si>
  <si>
    <t>005705755</t>
  </si>
  <si>
    <t>PEREZ MATA,  JAVIER</t>
  </si>
  <si>
    <t>053409995</t>
  </si>
  <si>
    <t>PEREZ PELAEZ,  BORJA</t>
  </si>
  <si>
    <t>070874425</t>
  </si>
  <si>
    <t>PEREZ PEREZ,  JOSE MIGUEL</t>
  </si>
  <si>
    <t>015505351</t>
  </si>
  <si>
    <t>PEREZ PIÑEIRO,  ANA</t>
  </si>
  <si>
    <t>071935838</t>
  </si>
  <si>
    <t>PEREZ QUIRCE,  RUBEN</t>
  </si>
  <si>
    <t>071092337</t>
  </si>
  <si>
    <t>PEREZ RAMOS,  SILVIA</t>
  </si>
  <si>
    <t>030992710</t>
  </si>
  <si>
    <t>PEREZ ROMERO,  ROSA M.</t>
  </si>
  <si>
    <t>047096933</t>
  </si>
  <si>
    <t>PEREZ RUBIO,  PABLO</t>
  </si>
  <si>
    <t>071290460</t>
  </si>
  <si>
    <t>PEREZ SANCHO,  SARA</t>
  </si>
  <si>
    <t>071121181</t>
  </si>
  <si>
    <t>PEREZ SASTRE,  M. JOSE</t>
  </si>
  <si>
    <t>071500211</t>
  </si>
  <si>
    <t>PEREZ VEGA,  MONICA</t>
  </si>
  <si>
    <t>071557633</t>
  </si>
  <si>
    <t>PEREZ VILLADANGOS,  DANIEL</t>
  </si>
  <si>
    <t>009788821</t>
  </si>
  <si>
    <t>PEREZ VILLANUEVA,  ANTONIO CESAR</t>
  </si>
  <si>
    <t>071009773</t>
  </si>
  <si>
    <t>PERNIA GONZALEZ,  RUBEN</t>
  </si>
  <si>
    <t>071163093</t>
  </si>
  <si>
    <t>PERTEJO GUTIERREZ,  ARANZAZU</t>
  </si>
  <si>
    <t>071170254</t>
  </si>
  <si>
    <t>PETITE MARTINEZ,  JESUS</t>
  </si>
  <si>
    <t>071117158</t>
  </si>
  <si>
    <t>PICO DIEZ,  SERGIO DEL</t>
  </si>
  <si>
    <t>076407647</t>
  </si>
  <si>
    <t>PICOS PEREZ,  ANGEL</t>
  </si>
  <si>
    <t>071951046</t>
  </si>
  <si>
    <t>PIELAGOS MARTIN,  ENRIQUE</t>
  </si>
  <si>
    <t>070911267</t>
  </si>
  <si>
    <t>PIERNA GARCIA,  JAVIER</t>
  </si>
  <si>
    <t>071130866</t>
  </si>
  <si>
    <t>PILO VALERIO,  DAVID</t>
  </si>
  <si>
    <t>070819374</t>
  </si>
  <si>
    <t>PINDADO MAÑOSO,  MONICA</t>
  </si>
  <si>
    <t>015501615</t>
  </si>
  <si>
    <t>PINILLA ALAMEDA,  LAURA</t>
  </si>
  <si>
    <t>003473195</t>
  </si>
  <si>
    <t>PINILLA SANZ,  VICTOR</t>
  </si>
  <si>
    <t>044782367</t>
  </si>
  <si>
    <t>PINILLA TORRES,  ANGEL</t>
  </si>
  <si>
    <t>078903238</t>
  </si>
  <si>
    <t>PINO LOPEZ,  JUAN JOSE</t>
  </si>
  <si>
    <t>008855136</t>
  </si>
  <si>
    <t>PINTIADO HERNANDEZ,  TOMAS</t>
  </si>
  <si>
    <t>071141833</t>
  </si>
  <si>
    <t>PIÑEIRO CORNEJO,  JUAN</t>
  </si>
  <si>
    <t>077570947</t>
  </si>
  <si>
    <t>PIÑERA LUCAS,  ANTONIO LUIS</t>
  </si>
  <si>
    <t>052951547</t>
  </si>
  <si>
    <t>PIRIS MEDINA,  FRANCISCO BORJA</t>
  </si>
  <si>
    <t>007946416</t>
  </si>
  <si>
    <t>PIZARRO CALVO,  FRANCISCO</t>
  </si>
  <si>
    <t>071663250</t>
  </si>
  <si>
    <t>PIZARRO RUIZ,  IGNACIO</t>
  </si>
  <si>
    <t>005421159</t>
  </si>
  <si>
    <t>PIZARRO SERRANO,  IVAN</t>
  </si>
  <si>
    <t>002535355</t>
  </si>
  <si>
    <t>PLAZA NUÑEZ,  IVAN</t>
  </si>
  <si>
    <t>070870136</t>
  </si>
  <si>
    <t>POLO HIDALGO,  CARIDAD</t>
  </si>
  <si>
    <t>070887985</t>
  </si>
  <si>
    <t>POLO MARCOS,  CARLOS</t>
  </si>
  <si>
    <t>007846047</t>
  </si>
  <si>
    <t>POLO PUERTO,  JESUS FLORENCIO</t>
  </si>
  <si>
    <t>024386417</t>
  </si>
  <si>
    <t>PONCE GARZARAN,  ANDRES</t>
  </si>
  <si>
    <t>013168463</t>
  </si>
  <si>
    <t>PORRES IZQUIERDO,  JOSE MANUEL</t>
  </si>
  <si>
    <t>045570063</t>
  </si>
  <si>
    <t>PORTELA CUÑADO,  SUSANA</t>
  </si>
  <si>
    <t>070872675</t>
  </si>
  <si>
    <t>PORTEROS CREGO,  BEATRIZ</t>
  </si>
  <si>
    <t>070254797</t>
  </si>
  <si>
    <t>POSTIGO LOBO,  SUSANA</t>
  </si>
  <si>
    <t>004620339</t>
  </si>
  <si>
    <t>POVEDA IBAÑEZ,  MARIA</t>
  </si>
  <si>
    <t>077755806</t>
  </si>
  <si>
    <t>POVEDA OTAZO,  ALEJANDRO</t>
  </si>
  <si>
    <t>050754950</t>
  </si>
  <si>
    <t>POZO REGIDOR,  SARA DEL</t>
  </si>
  <si>
    <t>009793419</t>
  </si>
  <si>
    <t>PRADA LAZARO,  M. DEL MAR</t>
  </si>
  <si>
    <t>071419165</t>
  </si>
  <si>
    <t>PRADO BURON,  VICENTE</t>
  </si>
  <si>
    <t>007983581</t>
  </si>
  <si>
    <t>PRADO GONZALEZ,  SORAYA DE</t>
  </si>
  <si>
    <t>071435629</t>
  </si>
  <si>
    <t>PRADO MONTES,  M. ESTHER</t>
  </si>
  <si>
    <t>071450422</t>
  </si>
  <si>
    <t>PRADO QUIJADA,  IVAN DE</t>
  </si>
  <si>
    <t>071559633</t>
  </si>
  <si>
    <t>PRIETO ABAJO,  PABLO</t>
  </si>
  <si>
    <t>071430240</t>
  </si>
  <si>
    <t>PRIETO CASTAÑON,  ARACELI</t>
  </si>
  <si>
    <t>072816233</t>
  </si>
  <si>
    <t>PRIETO CONTIN,  CRISTINA</t>
  </si>
  <si>
    <t>072076291</t>
  </si>
  <si>
    <t>PRIETO LLAMAZARES,  M. JOSE</t>
  </si>
  <si>
    <t>071154816</t>
  </si>
  <si>
    <t>PRIETO LONGARELA,  MARIA</t>
  </si>
  <si>
    <t>071020846</t>
  </si>
  <si>
    <t>PRIETO MAZARIEGOS,  LUIS ANTONIO</t>
  </si>
  <si>
    <t>007988856</t>
  </si>
  <si>
    <t>PRIETO MERCHAN,  OSCAR</t>
  </si>
  <si>
    <t>070883019</t>
  </si>
  <si>
    <t>PRIETO MOROLLON,  EDUARDO</t>
  </si>
  <si>
    <t>071032142</t>
  </si>
  <si>
    <t>PRIETO NUEVO,  MARINA</t>
  </si>
  <si>
    <t>011774394</t>
  </si>
  <si>
    <t>PRIETO PRIETO,  ADOLFO</t>
  </si>
  <si>
    <t>071454962</t>
  </si>
  <si>
    <t>PRIETO SANCHEZ,  PABLO</t>
  </si>
  <si>
    <t>012358718</t>
  </si>
  <si>
    <t>PRIETO SANTOS,  M. BLANCA</t>
  </si>
  <si>
    <t>070254746</t>
  </si>
  <si>
    <t>PRISCO MIGUEL,  RAQUEL DEL</t>
  </si>
  <si>
    <t>011727263</t>
  </si>
  <si>
    <t>PUENTE PARRA,  LUIS CARLOS</t>
  </si>
  <si>
    <t>007981857</t>
  </si>
  <si>
    <t>PUERTAS DIAZ,  FIDEL ANGEL</t>
  </si>
  <si>
    <t>044458275</t>
  </si>
  <si>
    <t>QUINTELA BARREIRO,  JUDITH</t>
  </si>
  <si>
    <t>070881835</t>
  </si>
  <si>
    <t>QUINTERO DIEZ,  SARA</t>
  </si>
  <si>
    <t>047252049</t>
  </si>
  <si>
    <t>QUIÑONES RODRIGUEZ,  ANDREA</t>
  </si>
  <si>
    <t>071943841</t>
  </si>
  <si>
    <t>QUIRCE MORAS,  JAVIER</t>
  </si>
  <si>
    <t>035778444</t>
  </si>
  <si>
    <t>RABANO FERNANDEZ,  GORKA</t>
  </si>
  <si>
    <t>020215679</t>
  </si>
  <si>
    <t>RADA GARCIA,  IGNACIO</t>
  </si>
  <si>
    <t>071935638</t>
  </si>
  <si>
    <t>RAEDO CORTES,  MARIA</t>
  </si>
  <si>
    <t>003906854</t>
  </si>
  <si>
    <t>RAMIREZ DE LA VEGA,  FRANCISCO JAVIER</t>
  </si>
  <si>
    <t>006267765</t>
  </si>
  <si>
    <t>RAMIREZ POZUELO,  JORGE</t>
  </si>
  <si>
    <t>006278355</t>
  </si>
  <si>
    <t>RAMIREZ TORRES,  JOSE JUAN</t>
  </si>
  <si>
    <t>076266277</t>
  </si>
  <si>
    <t>RAMIRO RAMIREZ,  DIEGO</t>
  </si>
  <si>
    <t>071505746</t>
  </si>
  <si>
    <t>RAMON NAVAS,  BEATRIZ</t>
  </si>
  <si>
    <t>010199682</t>
  </si>
  <si>
    <t>RAMOS ALONSO,  M. YOLANDA</t>
  </si>
  <si>
    <t>007991058</t>
  </si>
  <si>
    <t>RAMOS BERROCAL,  JAVIER</t>
  </si>
  <si>
    <t>070862165</t>
  </si>
  <si>
    <t>RAMOS GALLEGO,  FERNANDO JOSE</t>
  </si>
  <si>
    <t>011940814</t>
  </si>
  <si>
    <t>RAMOS LOPEZ,  ISMAEL</t>
  </si>
  <si>
    <t>007957740</t>
  </si>
  <si>
    <t>RAMOS PEREZ,  ALBERTO</t>
  </si>
  <si>
    <t>071107596</t>
  </si>
  <si>
    <t>RAMOS PLAZA,  ALBERTO</t>
  </si>
  <si>
    <t>070900010</t>
  </si>
  <si>
    <t>RAMOS SANCHEZ,  ALBERTO</t>
  </si>
  <si>
    <t>009270929</t>
  </si>
  <si>
    <t>RAMOS SANTOS,  DOMNINA M. RESURRECC</t>
  </si>
  <si>
    <t>071277368</t>
  </si>
  <si>
    <t>RAMOS VICENTE,  BERTA</t>
  </si>
  <si>
    <t>076072705</t>
  </si>
  <si>
    <t>RANGEL BRAVO,  CARLOS</t>
  </si>
  <si>
    <t>076072704</t>
  </si>
  <si>
    <t>RANGEL BRAVO,  JOSE MARIA</t>
  </si>
  <si>
    <t>003119809</t>
  </si>
  <si>
    <t>RAPADO RANERA,  IGNACIO</t>
  </si>
  <si>
    <t>013171206</t>
  </si>
  <si>
    <t>RASINES ZORRILLA,  SHEILA</t>
  </si>
  <si>
    <t>009290924</t>
  </si>
  <si>
    <t>REAL CORTES,  M. PILAR SARA</t>
  </si>
  <si>
    <t>071131597</t>
  </si>
  <si>
    <t>RECIO MARTINEZ,  JESUS OSCAR</t>
  </si>
  <si>
    <t>045681425</t>
  </si>
  <si>
    <t>RECIO RODRIGUEZ,  DAVID</t>
  </si>
  <si>
    <t>012337649</t>
  </si>
  <si>
    <t>RECIO SANCHEZ,  MARIA</t>
  </si>
  <si>
    <t>070871111</t>
  </si>
  <si>
    <t>RECOUVREUR ENCINAS,  DAVID</t>
  </si>
  <si>
    <t>071173950</t>
  </si>
  <si>
    <t>RECUERO MELCHOR,  ANGELA</t>
  </si>
  <si>
    <t>070356598</t>
  </si>
  <si>
    <t>REDONDO BEJAR,  JOSE LUIS</t>
  </si>
  <si>
    <t>050887207</t>
  </si>
  <si>
    <t>REDONDO JIMENEZ,  ALEJANDRO</t>
  </si>
  <si>
    <t>016812822</t>
  </si>
  <si>
    <t>REDONDO PEREZ,  PATRICIA</t>
  </si>
  <si>
    <t>006579905</t>
  </si>
  <si>
    <t>REGADERA MOYANO,  JUAN</t>
  </si>
  <si>
    <t>007962393</t>
  </si>
  <si>
    <t>REGIDOR DELGADO,  LORENZO JAVIER</t>
  </si>
  <si>
    <t>070248326</t>
  </si>
  <si>
    <t>REGIDOR SANZ,  SARA</t>
  </si>
  <si>
    <t>071013068</t>
  </si>
  <si>
    <t>REGUERAS VACA,  ALVARO</t>
  </si>
  <si>
    <t>071524179</t>
  </si>
  <si>
    <t>REGUERO OVIEDO,  LUCIA DEL</t>
  </si>
  <si>
    <t>071436753</t>
  </si>
  <si>
    <t>REINOSO GARCIA,  ARACELI</t>
  </si>
  <si>
    <t>009309276</t>
  </si>
  <si>
    <t>REVILLA CARRASCO,  M. ANGELES</t>
  </si>
  <si>
    <t>071139152</t>
  </si>
  <si>
    <t>REVILLA FERNANDEZ,  M. ISABEL</t>
  </si>
  <si>
    <t>071303010</t>
  </si>
  <si>
    <t>REVILLA LOPEZ,  MARIA</t>
  </si>
  <si>
    <t>013163492</t>
  </si>
  <si>
    <t>REVILLA PEREZ,  RICARDO</t>
  </si>
  <si>
    <t>009322160</t>
  </si>
  <si>
    <t>REVUELTA RODRIGUEZ,  M. DE LAS MERCEDES</t>
  </si>
  <si>
    <t>047093436</t>
  </si>
  <si>
    <t>REY ALCARAZ,  MARIA DEL</t>
  </si>
  <si>
    <t>009788641</t>
  </si>
  <si>
    <t>REY MARTINEZ,  MARGARITA</t>
  </si>
  <si>
    <t>077418148</t>
  </si>
  <si>
    <t>REY MIGUEZ,  LUCIA</t>
  </si>
  <si>
    <t>070261847</t>
  </si>
  <si>
    <t>REYES ALONSO,  VANESA</t>
  </si>
  <si>
    <t>073085431</t>
  </si>
  <si>
    <t>RIBES FERRAS,  LAURA</t>
  </si>
  <si>
    <t>070983406</t>
  </si>
  <si>
    <t>RICO GONZALEZ,  ANTONIO</t>
  </si>
  <si>
    <t>070865631</t>
  </si>
  <si>
    <t>RIESCO MARTIN,  FERNANDO</t>
  </si>
  <si>
    <t>004614291</t>
  </si>
  <si>
    <t>RINCON BALLESTEROS,  EVA</t>
  </si>
  <si>
    <t>012413111</t>
  </si>
  <si>
    <t>RIO MARCO,  PILAR</t>
  </si>
  <si>
    <t>071146462</t>
  </si>
  <si>
    <t>RIO MATELLAN,  LUIS PABLO DEL</t>
  </si>
  <si>
    <t>016630175</t>
  </si>
  <si>
    <t>RIO SAN MARTIN,  ANGEL DEL</t>
  </si>
  <si>
    <t>071467645</t>
  </si>
  <si>
    <t>RIOS DEL CAÑO,  JOSE MANUEL</t>
  </si>
  <si>
    <t>071037086</t>
  </si>
  <si>
    <t>RIOS FERRERAS,  CARLOS</t>
  </si>
  <si>
    <t>076032869</t>
  </si>
  <si>
    <t>RIOS OLIVAS,  SERGIO</t>
  </si>
  <si>
    <t>070906207</t>
  </si>
  <si>
    <t>RISUEÑO BULLON,  ALBERTO</t>
  </si>
  <si>
    <t>007988706</t>
  </si>
  <si>
    <t>RIVAS FERNANDEZ,  TOMAS</t>
  </si>
  <si>
    <t>071011666</t>
  </si>
  <si>
    <t>ROALES CHIMENO,  FATIMA</t>
  </si>
  <si>
    <t>071457938</t>
  </si>
  <si>
    <t>ROBLES CASTRO,  ANDREA</t>
  </si>
  <si>
    <t>012774059</t>
  </si>
  <si>
    <t>ROBLES GARCIA,  CARLOS ALBERTO</t>
  </si>
  <si>
    <t>044433560</t>
  </si>
  <si>
    <t>RODERA ALONSO,  ALEXANDRA</t>
  </si>
  <si>
    <t>007961841</t>
  </si>
  <si>
    <t>RODILLA SANTA MONICA,  SANTIAGO</t>
  </si>
  <si>
    <t>070581152</t>
  </si>
  <si>
    <t>RODRIGO MORENO,  DAVID</t>
  </si>
  <si>
    <t>070893556</t>
  </si>
  <si>
    <t>RODRIGUEZ ALAMO,  HECTOR</t>
  </si>
  <si>
    <t>071501430</t>
  </si>
  <si>
    <t>RODRIGUEZ ALFAYATE,  CAROLINA</t>
  </si>
  <si>
    <t>071641777</t>
  </si>
  <si>
    <t>RODRIGUEZ ANTON,  LUCIA</t>
  </si>
  <si>
    <t>007944657</t>
  </si>
  <si>
    <t>RODRIGUEZ BARES,  EMILIANA</t>
  </si>
  <si>
    <t>045682494</t>
  </si>
  <si>
    <t>RODRIGUEZ BARTOLOME,  ALEJNDRO</t>
  </si>
  <si>
    <t>053472490</t>
  </si>
  <si>
    <t>RODRIGUEZ BLAZQUEZ,  ESTEFANIA</t>
  </si>
  <si>
    <t>008112796</t>
  </si>
  <si>
    <t>RODRIGUEZ CASTIÑEIRA,  M. PAZ</t>
  </si>
  <si>
    <t>070821085</t>
  </si>
  <si>
    <t>RODRIGUEZ DE LLANO,  MIGUEL</t>
  </si>
  <si>
    <t>053657351</t>
  </si>
  <si>
    <t>RODRIGUEZ DIEZ,  ALVARO</t>
  </si>
  <si>
    <t>009790269</t>
  </si>
  <si>
    <t>RODRIGUEZ DIEZ,  M.ROSARIO</t>
  </si>
  <si>
    <t>071557303</t>
  </si>
  <si>
    <t>RODRIGUEZ FERNANDEZ,  ALEJANDRO</t>
  </si>
  <si>
    <t>070821239</t>
  </si>
  <si>
    <t>RODRIGUEZ GARCIA,  BEATRIZ</t>
  </si>
  <si>
    <t>007986953</t>
  </si>
  <si>
    <t>RODRIGUEZ GARCIA,  MARIO</t>
  </si>
  <si>
    <t>071509903</t>
  </si>
  <si>
    <t>RODRIGUEZ GOMEZ,  VICTOR</t>
  </si>
  <si>
    <t>070256008</t>
  </si>
  <si>
    <t>RODRIGUEZ GONZALEZ,  AINHOA</t>
  </si>
  <si>
    <t>070892669</t>
  </si>
  <si>
    <t>RODRIGUEZ GONZALEZ,  JAVIER</t>
  </si>
  <si>
    <t>071524063</t>
  </si>
  <si>
    <t>RODRIGUEZ GRANJA,  M. DE LAS MERCEDES</t>
  </si>
  <si>
    <t>012332888</t>
  </si>
  <si>
    <t>RODRIGUEZ GUERRAS,  ENRIQUE</t>
  </si>
  <si>
    <t>032773325</t>
  </si>
  <si>
    <t>RODRIGUEZ GUTIERREZ,  CAROLINA</t>
  </si>
  <si>
    <t>071943116</t>
  </si>
  <si>
    <t>RODRIGUEZ GUZON,  SARA</t>
  </si>
  <si>
    <t>016296291</t>
  </si>
  <si>
    <t>RODRIGUEZ HERNANDO,  M. REYES</t>
  </si>
  <si>
    <t>005683721</t>
  </si>
  <si>
    <t>RODRIGUEZ HORCAJADA,  ISAAC</t>
  </si>
  <si>
    <t>044635546</t>
  </si>
  <si>
    <t>RODRIGUEZ LANDIVAR,  IOSUNE</t>
  </si>
  <si>
    <t>071026796</t>
  </si>
  <si>
    <t>RODRIGUEZ LOPEZ,  SANTIAGO</t>
  </si>
  <si>
    <t>070866494</t>
  </si>
  <si>
    <t>RODRIGUEZ LUIS,  RAUL</t>
  </si>
  <si>
    <t>070905645</t>
  </si>
  <si>
    <t>RODRIGUEZ MADURGA,  ELENA</t>
  </si>
  <si>
    <t>012392717</t>
  </si>
  <si>
    <t>RODRIGUEZ MARTIN,  EDUARDO</t>
  </si>
  <si>
    <t>044702683</t>
  </si>
  <si>
    <t>RODRIGUEZ MARTIN,  M. DEL MAR</t>
  </si>
  <si>
    <t>071154969</t>
  </si>
  <si>
    <t>RODRIGUEZ MEDINA,  TAMARA</t>
  </si>
  <si>
    <t>071152764</t>
  </si>
  <si>
    <t>RODRIGUEZ MIER,  ALBA</t>
  </si>
  <si>
    <t>076015953</t>
  </si>
  <si>
    <t>RODRIGUEZ MONFORTE,  ALVARO</t>
  </si>
  <si>
    <t>012393801</t>
  </si>
  <si>
    <t>RODRIGUEZ MOZO,  BERTA</t>
  </si>
  <si>
    <t>053401403</t>
  </si>
  <si>
    <t>RODRIGUEZ OREA,  CRISTINA HERMELINDA</t>
  </si>
  <si>
    <t>070898378</t>
  </si>
  <si>
    <t>RODRIGUEZ PASCUAL,  SARA</t>
  </si>
  <si>
    <t>070814439</t>
  </si>
  <si>
    <t>RODRIGUEZ PINDADO,  IRENE</t>
  </si>
  <si>
    <t>009779699</t>
  </si>
  <si>
    <t>RODRIGUEZ RAMOS,  ALBERTO</t>
  </si>
  <si>
    <t>071016336</t>
  </si>
  <si>
    <t>RODRIGUEZ RAMOS,  MARIA</t>
  </si>
  <si>
    <t>012780069</t>
  </si>
  <si>
    <t>RODRIGUEZ RODRIGO,  M. AZUCENA</t>
  </si>
  <si>
    <t>044904252</t>
  </si>
  <si>
    <t>RODRIGUEZ RODRIGUEZ,  EDUARDO</t>
  </si>
  <si>
    <t>071152563</t>
  </si>
  <si>
    <t>RODRIGUEZ RODRIGUEZ,  MELANIA</t>
  </si>
  <si>
    <t>078948798</t>
  </si>
  <si>
    <t>RODRIGUEZ RUIZ,  ASIER</t>
  </si>
  <si>
    <t>071438008</t>
  </si>
  <si>
    <t>RODRIGUEZ RUIZ,  IVAN</t>
  </si>
  <si>
    <t>012403950</t>
  </si>
  <si>
    <t>RODRIGUEZ SAMANIEGO,  SERGIO</t>
  </si>
  <si>
    <t>070250858</t>
  </si>
  <si>
    <t>RODRIGUEZ SANZ,  ESTIBALIZ</t>
  </si>
  <si>
    <t>071172076</t>
  </si>
  <si>
    <t>RODRIGUEZ SANZ,  RUBEN</t>
  </si>
  <si>
    <t>071131277</t>
  </si>
  <si>
    <t>RODRIGUEZ VALLES,  DANIEL</t>
  </si>
  <si>
    <t>033547524</t>
  </si>
  <si>
    <t>RODRIGUEZ VEIGA,  ALFONSO</t>
  </si>
  <si>
    <t>052386039</t>
  </si>
  <si>
    <t>RODRIGUEZ VILLAR,  ANTONIO</t>
  </si>
  <si>
    <t>004853476</t>
  </si>
  <si>
    <t>ROJAS MARTIN,  EDGAR</t>
  </si>
  <si>
    <t>052460032</t>
  </si>
  <si>
    <t>ROJAS PRADES,  M. ISABEL</t>
  </si>
  <si>
    <t>012782654</t>
  </si>
  <si>
    <t>ROJO GARCIA,  REBECA</t>
  </si>
  <si>
    <t>009784338</t>
  </si>
  <si>
    <t>ROJO GONZALEZ,  JOSE RAMON</t>
  </si>
  <si>
    <t>003454320</t>
  </si>
  <si>
    <t>ROJO NUÑEZ,  JUAN</t>
  </si>
  <si>
    <t>071154557</t>
  </si>
  <si>
    <t>ROJO OLIVEROS,  MARINA</t>
  </si>
  <si>
    <t>071930298</t>
  </si>
  <si>
    <t>ROL COSTA,  ALBERTO</t>
  </si>
  <si>
    <t>048332186</t>
  </si>
  <si>
    <t>ROLDAN ARREGUI,  PATXI</t>
  </si>
  <si>
    <t>071958010</t>
  </si>
  <si>
    <t>ROLDAN FERNANDEZ,  SANDRA</t>
  </si>
  <si>
    <t>003464847</t>
  </si>
  <si>
    <t>ROLDAN FUENTETAJA,  HECTOR</t>
  </si>
  <si>
    <t>053574247</t>
  </si>
  <si>
    <t>ROLDAN RUIZ,  GUADALUPE</t>
  </si>
  <si>
    <t>011958648</t>
  </si>
  <si>
    <t>ROLLON RODRIGUEZ,  FERNANDO</t>
  </si>
  <si>
    <t>045841058</t>
  </si>
  <si>
    <t>ROMAN ESTEBAN,  PEDRO</t>
  </si>
  <si>
    <t>011942647</t>
  </si>
  <si>
    <t>ROMAN LUCERO,  MARGARITA</t>
  </si>
  <si>
    <t>076040449</t>
  </si>
  <si>
    <t>ROMAN SANCHEZ-GUERRA,  LAURA</t>
  </si>
  <si>
    <t>008890073</t>
  </si>
  <si>
    <t>ROMERO GARCIA,  ANA M.</t>
  </si>
  <si>
    <t>072885220</t>
  </si>
  <si>
    <t>ROMERO GONZALO,  M. TERESA</t>
  </si>
  <si>
    <t>071644213</t>
  </si>
  <si>
    <t>ROMERO LOPEZ,  SILVIA</t>
  </si>
  <si>
    <t>004611187</t>
  </si>
  <si>
    <t>ROMERO MORALES,  ANA M.</t>
  </si>
  <si>
    <t>047372524</t>
  </si>
  <si>
    <t>ROMERO RAMOS,  M.  TERESA</t>
  </si>
  <si>
    <t>006277717</t>
  </si>
  <si>
    <t>ROMO DIAZ- ALEJO,  IGNACIO</t>
  </si>
  <si>
    <t>070867987</t>
  </si>
  <si>
    <t>RONCERO BEJARANO,  CARLOS</t>
  </si>
  <si>
    <t>032878582</t>
  </si>
  <si>
    <t>RONDEROS GARCIA,  JAVIER</t>
  </si>
  <si>
    <t>053440690</t>
  </si>
  <si>
    <t>ROQUE VILLALBA,  CARLOS</t>
  </si>
  <si>
    <t>023285230</t>
  </si>
  <si>
    <t>ROS PEREZ-CHUECOS,  JUAN SALVADOR</t>
  </si>
  <si>
    <t>009298648</t>
  </si>
  <si>
    <t>ROSA OLMOS,  M. PILAR DE LA</t>
  </si>
  <si>
    <t>071942897</t>
  </si>
  <si>
    <t>ROSALES VILLASUR,  ALVARO</t>
  </si>
  <si>
    <t>047079052</t>
  </si>
  <si>
    <t>ROYO GARCIA,  JOSE RAMON</t>
  </si>
  <si>
    <t>053555662</t>
  </si>
  <si>
    <t>ROZA MITRE,  PABLO</t>
  </si>
  <si>
    <t>046978904</t>
  </si>
  <si>
    <t>ROZADA REBOLLO,  PATRICIA</t>
  </si>
  <si>
    <t>071895191</t>
  </si>
  <si>
    <t>RUA VICENTE,  DIEGO</t>
  </si>
  <si>
    <t>076135392</t>
  </si>
  <si>
    <t>RUANO SANCHEZ,  JAIME</t>
  </si>
  <si>
    <t>002902446</t>
  </si>
  <si>
    <t>RUBIA LOPEZ,  PABLO DE LA</t>
  </si>
  <si>
    <t>026805505</t>
  </si>
  <si>
    <t>RUBIA PEDRAZA,  RODRIGO DE LA</t>
  </si>
  <si>
    <t>016811178</t>
  </si>
  <si>
    <t>RUBIO HERNANDO,  M. JOSE</t>
  </si>
  <si>
    <t>070900165</t>
  </si>
  <si>
    <t>RUBIO POLO,  RODRIGO</t>
  </si>
  <si>
    <t>071559597</t>
  </si>
  <si>
    <t>RUBIO SERRANO,  SHEILA</t>
  </si>
  <si>
    <t>071516986</t>
  </si>
  <si>
    <t>RUBIO VILAR,  CRISTINA</t>
  </si>
  <si>
    <t>071936368</t>
  </si>
  <si>
    <t>RUEDA MONGE,  OSCAR</t>
  </si>
  <si>
    <t>011963518</t>
  </si>
  <si>
    <t>RUIZ DEL RIO,  FERNANDO</t>
  </si>
  <si>
    <t>012780347</t>
  </si>
  <si>
    <t>RUIZ ESTEBANEZ,  ISABEL</t>
  </si>
  <si>
    <t>047052288</t>
  </si>
  <si>
    <t>RUIZ GARCIA,  PEDRO JOSE</t>
  </si>
  <si>
    <t>070584768</t>
  </si>
  <si>
    <t>RUIZ GONZALEZ,  DAVID</t>
  </si>
  <si>
    <t>070589044</t>
  </si>
  <si>
    <t>RUIZ MARTIN,  LORENZO</t>
  </si>
  <si>
    <t>071165031</t>
  </si>
  <si>
    <t>RUIZ RONCERO,  DANIEL</t>
  </si>
  <si>
    <t>023296138</t>
  </si>
  <si>
    <t>RUIZ SANCHEZ,  BLASA M.</t>
  </si>
  <si>
    <t>053145585</t>
  </si>
  <si>
    <t>RUIZ SANTOS,  DAVID</t>
  </si>
  <si>
    <t>077343623</t>
  </si>
  <si>
    <t>RUIZ VALDERAS,  ISABEL</t>
  </si>
  <si>
    <t>016812755</t>
  </si>
  <si>
    <t>RUPEREZ CARRO,  SARA BELEN</t>
  </si>
  <si>
    <t>070874582</t>
  </si>
  <si>
    <t>SABALLS BARRADO,  TOMAS</t>
  </si>
  <si>
    <t>071162792</t>
  </si>
  <si>
    <t>SACRISTAN CANTARINO,  VIRGINIA</t>
  </si>
  <si>
    <t>070809956</t>
  </si>
  <si>
    <t>SAEZ BLAZQUEZ,  MARTA</t>
  </si>
  <si>
    <t>070821238</t>
  </si>
  <si>
    <t>SAEZ DE MIGUEL,  ADRIAN</t>
  </si>
  <si>
    <t>020267796</t>
  </si>
  <si>
    <t>SAEZ DEL POZO,  HELENA M.</t>
  </si>
  <si>
    <t>070813683</t>
  </si>
  <si>
    <t>SAEZ VAZQUEZ,  MARIA</t>
  </si>
  <si>
    <t>071294942</t>
  </si>
  <si>
    <t>SAGREDO VENERO,  MONICA</t>
  </si>
  <si>
    <t>003455855</t>
  </si>
  <si>
    <t>SAINZ DE GUSTIN,  INMACULADA</t>
  </si>
  <si>
    <t>009812613</t>
  </si>
  <si>
    <t>SAL BEJEGA,  JESUS</t>
  </si>
  <si>
    <t>071957097</t>
  </si>
  <si>
    <t>SALAMANCA DIOS,  JAVIER</t>
  </si>
  <si>
    <t>071130792</t>
  </si>
  <si>
    <t>SALAS FEIJOO,  CRISTINA</t>
  </si>
  <si>
    <t>070240774</t>
  </si>
  <si>
    <t>SALGADO FRAILE,  ENRIQUE</t>
  </si>
  <si>
    <t>071174607</t>
  </si>
  <si>
    <t>SALGADO LOPEZ,  ALICIA</t>
  </si>
  <si>
    <t>071958906</t>
  </si>
  <si>
    <t>SALGADO SANTOS,  BEATRIZ</t>
  </si>
  <si>
    <t>044398763</t>
  </si>
  <si>
    <t>SALTO MARTINEZ,  ESPERANZA</t>
  </si>
  <si>
    <t>012767155</t>
  </si>
  <si>
    <t>SALVADOR GUTIERREZ,  ELVIRA</t>
  </si>
  <si>
    <t>071016179</t>
  </si>
  <si>
    <t>SAN EDMUNDO SOTELO,  ALBERTO</t>
  </si>
  <si>
    <t>070251302</t>
  </si>
  <si>
    <t>SAN INOCENTE SANZ,  SUSANA</t>
  </si>
  <si>
    <t>071156134</t>
  </si>
  <si>
    <t>SAN JOSE JIMENEZ,  VIRGINIA</t>
  </si>
  <si>
    <t>070250603</t>
  </si>
  <si>
    <t>SAN JOSE PASTOR,  JESUS</t>
  </si>
  <si>
    <t>044917193</t>
  </si>
  <si>
    <t>SAN JUAN SANZ,  SARA</t>
  </si>
  <si>
    <t>010085586</t>
  </si>
  <si>
    <t>SAN MIGUEL ENRIQUEZ,  RUTH</t>
  </si>
  <si>
    <t>072099202</t>
  </si>
  <si>
    <t>SAN PEDRO MECIECES,  ALVARO</t>
  </si>
  <si>
    <t>070819738</t>
  </si>
  <si>
    <t>SAN PEDRO SANCHEZ,  HECTOR</t>
  </si>
  <si>
    <t>070242547</t>
  </si>
  <si>
    <t>SAN ROMUALDO RODRIGUEZ,  AFRICA</t>
  </si>
  <si>
    <t>071292108</t>
  </si>
  <si>
    <t>SAN SOTERO PARDO,  AARON</t>
  </si>
  <si>
    <t>070249603</t>
  </si>
  <si>
    <t>SAN VICENTE RENEDO,  DANIEL</t>
  </si>
  <si>
    <t>070866222</t>
  </si>
  <si>
    <t>SANCHEZ ACERA,  DAVID</t>
  </si>
  <si>
    <t>070879239</t>
  </si>
  <si>
    <t>SANCHEZ ALFONSO,  FRANCISCO JAVIER</t>
  </si>
  <si>
    <t>044908764</t>
  </si>
  <si>
    <t>SANCHEZ ALONSO,  JORGE</t>
  </si>
  <si>
    <t>009299692</t>
  </si>
  <si>
    <t>SANCHEZ ALVAREZ,  M. YOLANDA</t>
  </si>
  <si>
    <t>071672095</t>
  </si>
  <si>
    <t>SANCHEZ ARANA,  AIXEL</t>
  </si>
  <si>
    <t>071094639</t>
  </si>
  <si>
    <t>SANCHEZ ARROYO,  ALBERTO</t>
  </si>
  <si>
    <t>070864621</t>
  </si>
  <si>
    <t>SANCHEZ AVELEIRA,  JAVIER</t>
  </si>
  <si>
    <t>070864620</t>
  </si>
  <si>
    <t>SANCHEZ AVELEIRA,  MANUEL</t>
  </si>
  <si>
    <t>005711456</t>
  </si>
  <si>
    <t>SANCHEZ AVELLANO,  DANIEL</t>
  </si>
  <si>
    <t>053403799</t>
  </si>
  <si>
    <t>SANCHEZ BERMUDEZ,  JUAN MANUEL</t>
  </si>
  <si>
    <t>070811107</t>
  </si>
  <si>
    <t>SANCHEZ BLANCO,  LUIS MIGUEL</t>
  </si>
  <si>
    <t>071773392</t>
  </si>
  <si>
    <t>SANCHEZ CAMPO,  NOE</t>
  </si>
  <si>
    <t>009329965</t>
  </si>
  <si>
    <t>SANCHEZ DE LA TORRE,  SOFIA</t>
  </si>
  <si>
    <t>070894210</t>
  </si>
  <si>
    <t>SANCHEZ DELGADO,  M. PILAR</t>
  </si>
  <si>
    <t>005699160</t>
  </si>
  <si>
    <t>SANCHEZ DIAZ,  JULIA M.</t>
  </si>
  <si>
    <t>070874029</t>
  </si>
  <si>
    <t>SANCHEZ DIEZ,  ALVARO</t>
  </si>
  <si>
    <t>009810888</t>
  </si>
  <si>
    <t>SANCHEZ FERNANDEZ,  ADRIAN</t>
  </si>
  <si>
    <t>071169426</t>
  </si>
  <si>
    <t>SANCHEZ FERNANDEZ,  ALBERTO</t>
  </si>
  <si>
    <t>070822634</t>
  </si>
  <si>
    <t>SANCHEZ FERNANDEZ,  DANIEL</t>
  </si>
  <si>
    <t>070810538</t>
  </si>
  <si>
    <t>SANCHEZ FERRADAL,  JULIO</t>
  </si>
  <si>
    <t>045683171</t>
  </si>
  <si>
    <t>SANCHEZ GALLEGO,  PABLO</t>
  </si>
  <si>
    <t>070879537</t>
  </si>
  <si>
    <t>SANCHEZ GARCIA,  ANTONIO</t>
  </si>
  <si>
    <t>007817692</t>
  </si>
  <si>
    <t>SANCHEZ GARCIA,  LUCIANO</t>
  </si>
  <si>
    <t>053169384</t>
  </si>
  <si>
    <t>SANCHEZ GARCIA,  M. DOLORES DEL PILAR</t>
  </si>
  <si>
    <t>070863906</t>
  </si>
  <si>
    <t>SANCHEZ GARCIA,  MANUEL JESUS</t>
  </si>
  <si>
    <t>080057125</t>
  </si>
  <si>
    <t>SANCHEZ GOMEZ,  LUIS ALBERTO</t>
  </si>
  <si>
    <t>070983791</t>
  </si>
  <si>
    <t>SANCHEZ GOMEZ,  TANIA</t>
  </si>
  <si>
    <t>044903307</t>
  </si>
  <si>
    <t>SANCHEZ GONZALEZ,  ALBERTO</t>
  </si>
  <si>
    <t>006585989</t>
  </si>
  <si>
    <t>SANCHEZ GONZALEZ,  M. ELENA</t>
  </si>
  <si>
    <t>070871579</t>
  </si>
  <si>
    <t>SANCHEZ GONZALEZ,  PEDRO JOSE</t>
  </si>
  <si>
    <t>070891330</t>
  </si>
  <si>
    <t>SANCHEZ HERNANDEZ,  ANTONIO</t>
  </si>
  <si>
    <t>070887691</t>
  </si>
  <si>
    <t>SANCHEZ HERNANDEZ,  DAVID</t>
  </si>
  <si>
    <t>052413320</t>
  </si>
  <si>
    <t>SANCHEZ HERNANDEZ,  FELIX JULIO</t>
  </si>
  <si>
    <t>007982454</t>
  </si>
  <si>
    <t>SANCHEZ JIMENEZ,  IGNACIO</t>
  </si>
  <si>
    <t>071951602</t>
  </si>
  <si>
    <t>SANCHEZ JUAREZ,  VANESA</t>
  </si>
  <si>
    <t>070899677</t>
  </si>
  <si>
    <t>SANCHEZ LOPEZ,  JESUS</t>
  </si>
  <si>
    <t>071455961</t>
  </si>
  <si>
    <t>SANCHEZ MAJO,  ANA M.</t>
  </si>
  <si>
    <t>070897115</t>
  </si>
  <si>
    <t>SANCHEZ MARIN,  CARLOS</t>
  </si>
  <si>
    <t>070934877</t>
  </si>
  <si>
    <t>SANCHEZ MARTIN,  ANGEL</t>
  </si>
  <si>
    <t>070882949</t>
  </si>
  <si>
    <t>SANCHEZ MARTIN,  ARACELI</t>
  </si>
  <si>
    <t>047089284</t>
  </si>
  <si>
    <t>SANCHEZ MARTINEZ,  DANIEL</t>
  </si>
  <si>
    <t>050964865</t>
  </si>
  <si>
    <t>SANCHEZ MARTINEZ,  JUAN IGNACIO</t>
  </si>
  <si>
    <t>070901746</t>
  </si>
  <si>
    <t>SANCHEZ MATEOS,  JOANA</t>
  </si>
  <si>
    <t>070932677</t>
  </si>
  <si>
    <t>SANCHEZ NIETO,  FRANCISCO</t>
  </si>
  <si>
    <t>076130163</t>
  </si>
  <si>
    <t>SANCHEZ PASTOR,  DAVID</t>
  </si>
  <si>
    <t>046935286</t>
  </si>
  <si>
    <t>SANCHEZ PERAL,  VICTOR VICENTE</t>
  </si>
  <si>
    <t>007875899</t>
  </si>
  <si>
    <t>SANCHEZ PEREZ,  M. ISABEL</t>
  </si>
  <si>
    <t>070881793</t>
  </si>
  <si>
    <t>SANCHEZ PEREZ,  ROBERTO</t>
  </si>
  <si>
    <t>071304323</t>
  </si>
  <si>
    <t>SANCHEZ PEREZ,  SANDRA</t>
  </si>
  <si>
    <t>071527319</t>
  </si>
  <si>
    <t>SANCHEZ PIÑEIRO,  IVAN</t>
  </si>
  <si>
    <t>070870376</t>
  </si>
  <si>
    <t>SANCHEZ PLAZA,  DAVID</t>
  </si>
  <si>
    <t>009783133</t>
  </si>
  <si>
    <t>SANCHEZ REGUERO,  SONIA</t>
  </si>
  <si>
    <t>005690128</t>
  </si>
  <si>
    <t>SANCHEZ RINCON,  SONIA</t>
  </si>
  <si>
    <t>070880015</t>
  </si>
  <si>
    <t>SANCHEZ RODRIGUEZ,  ANTONIO</t>
  </si>
  <si>
    <t>002898877</t>
  </si>
  <si>
    <t>SANCHEZ RUFO,  M. LUISA</t>
  </si>
  <si>
    <t>070885467</t>
  </si>
  <si>
    <t>SANCHEZ SANCHEZ,  SEILA</t>
  </si>
  <si>
    <t>012392131</t>
  </si>
  <si>
    <t>SANCHEZ SANCHEZ,  SUSANA</t>
  </si>
  <si>
    <t>070938240</t>
  </si>
  <si>
    <t>SANCHEZ SEISDEDOS,  ALBERTO</t>
  </si>
  <si>
    <t>070869669</t>
  </si>
  <si>
    <t>SANCHEZ SEVILLANO,  CARLOS</t>
  </si>
  <si>
    <t>003921388</t>
  </si>
  <si>
    <t>SANCHEZ VIUDES,  JESUS</t>
  </si>
  <si>
    <t>078957267</t>
  </si>
  <si>
    <t>SANCHEZ ZAMORANO,  SANDRA</t>
  </si>
  <si>
    <t>006587242</t>
  </si>
  <si>
    <t>SANCHEZ-FUENTES LOPEZ,  PABLO</t>
  </si>
  <si>
    <t>070819579</t>
  </si>
  <si>
    <t>SANCHIDRIAN POSE,  RUBEN</t>
  </si>
  <si>
    <t>071934321</t>
  </si>
  <si>
    <t>SANCHO CASTRILLO,  DANIEL</t>
  </si>
  <si>
    <t>071287160</t>
  </si>
  <si>
    <t>SANCHO GOMEZ,  LAURA</t>
  </si>
  <si>
    <t>071289045</t>
  </si>
  <si>
    <t>SANCHO SANTAMARIA,  JORGE</t>
  </si>
  <si>
    <t>045689000</t>
  </si>
  <si>
    <t>SANDIN ALISTE,  VERONICA</t>
  </si>
  <si>
    <t>071559976</t>
  </si>
  <si>
    <t>SANJOSE ROJO,  FERNANDO</t>
  </si>
  <si>
    <t>013100262</t>
  </si>
  <si>
    <t>SANTA OLALLA MARISCAL,  MYRIAM</t>
  </si>
  <si>
    <t>004200050</t>
  </si>
  <si>
    <t>SANTAMARIA DIAZ,  ELISA</t>
  </si>
  <si>
    <t>071290189</t>
  </si>
  <si>
    <t>SANTAMARIA GARCIA,  JORGE</t>
  </si>
  <si>
    <t>000837100</t>
  </si>
  <si>
    <t>SANTIAGO CARRILLO,  TERESA ISABEL</t>
  </si>
  <si>
    <t>009800518</t>
  </si>
  <si>
    <t>SANTIAGO FIDALGO,  FERNANDO</t>
  </si>
  <si>
    <t>071284285</t>
  </si>
  <si>
    <t>SANTIDRIAN RUIZ,  RUBEN DAVID</t>
  </si>
  <si>
    <t>070820237</t>
  </si>
  <si>
    <t>SANTO DOMINGO HERRANZ,  JOSE ANTONIO</t>
  </si>
  <si>
    <t>071944613</t>
  </si>
  <si>
    <t>SANTOS ALEGRE,  FRANCISCO</t>
  </si>
  <si>
    <t>071557408</t>
  </si>
  <si>
    <t>SANTOS ALIJA,  MARCOS</t>
  </si>
  <si>
    <t>070883457</t>
  </si>
  <si>
    <t>SANTOS CUESTA,  OSCAR</t>
  </si>
  <si>
    <t>071945225</t>
  </si>
  <si>
    <t>SANTOS DIEZ,  FERNANDO</t>
  </si>
  <si>
    <t>047285330</t>
  </si>
  <si>
    <t>SANTOS GIL,  JOSE LUIS</t>
  </si>
  <si>
    <t>070891175</t>
  </si>
  <si>
    <t>SANTOS LABRADOR,  RICARDO MANUEL</t>
  </si>
  <si>
    <t>070879018</t>
  </si>
  <si>
    <t>SANTOS LORENZO,  ENRIQUE</t>
  </si>
  <si>
    <t>070903824</t>
  </si>
  <si>
    <t>SANTOS NIETO,  MARIA</t>
  </si>
  <si>
    <t>028972635</t>
  </si>
  <si>
    <t>SANTOS PIZARRO,  JAVIER</t>
  </si>
  <si>
    <t>009811402</t>
  </si>
  <si>
    <t>SANTOS REGUERA,  CAROLINA</t>
  </si>
  <si>
    <t>004202106</t>
  </si>
  <si>
    <t>SANTURINO DIAZ,  ERNESTO BAUTISTA</t>
  </si>
  <si>
    <t>009323135</t>
  </si>
  <si>
    <t>SANZ DE FRUTOS,  JORGE</t>
  </si>
  <si>
    <t>003467134</t>
  </si>
  <si>
    <t>SANZ GILMARTIN,  MARTA</t>
  </si>
  <si>
    <t>072896105</t>
  </si>
  <si>
    <t>SANZ LLORENTE,  MARIA</t>
  </si>
  <si>
    <t>072890218</t>
  </si>
  <si>
    <t>SANZ MARTIN,  DANIEL</t>
  </si>
  <si>
    <t>009319571</t>
  </si>
  <si>
    <t>SANZ MARTIN,  LUIS MIGUEL</t>
  </si>
  <si>
    <t>047087481</t>
  </si>
  <si>
    <t>SANZ MORENO,  M. DEL ROCIO</t>
  </si>
  <si>
    <t>050466458</t>
  </si>
  <si>
    <t>SANZ PEÑA,  IGNACIO</t>
  </si>
  <si>
    <t>012399804</t>
  </si>
  <si>
    <t>SANZ PLAZA,  NATALIA</t>
  </si>
  <si>
    <t>071145565</t>
  </si>
  <si>
    <t>SAQUERO RODRIGUEZ,  VICTOR MANUEL</t>
  </si>
  <si>
    <t>071952305</t>
  </si>
  <si>
    <t>SARDINA MIGUEL,  SONIA</t>
  </si>
  <si>
    <t>071552158</t>
  </si>
  <si>
    <t>SARMIENTO MUÑOZ,  ENRIQUE</t>
  </si>
  <si>
    <t>009255165</t>
  </si>
  <si>
    <t>SASTRE MATILLA,  BELLA LUZ</t>
  </si>
  <si>
    <t>071153177</t>
  </si>
  <si>
    <t>SASTRE MIRANDA,  DIEGO</t>
  </si>
  <si>
    <t>071284294</t>
  </si>
  <si>
    <t>SEBASTIAN RIOJA,  CHRISTIAN VICENTE</t>
  </si>
  <si>
    <t>005711055</t>
  </si>
  <si>
    <t>SEGOVIA DOMINGUEZ,  YESSICA</t>
  </si>
  <si>
    <t>071454399</t>
  </si>
  <si>
    <t>SEIJAS NUÑEZ,  NATALIA</t>
  </si>
  <si>
    <t>049003015</t>
  </si>
  <si>
    <t>SENDINO ENCABO,  JORGE</t>
  </si>
  <si>
    <t>003928541</t>
  </si>
  <si>
    <t>SENTENAC GARCIA,  CARLOS</t>
  </si>
  <si>
    <t>070863851</t>
  </si>
  <si>
    <t>SERNA GONZALEZ,  NICOLAS</t>
  </si>
  <si>
    <t>011974703</t>
  </si>
  <si>
    <t>SERRANO BAZ,  FRANCISCO</t>
  </si>
  <si>
    <t>004215285</t>
  </si>
  <si>
    <t>SERRANO POZO,  OCTAVIO</t>
  </si>
  <si>
    <t>003456736</t>
  </si>
  <si>
    <t>SESMA YAGÜE,  JOSE CARLOS</t>
  </si>
  <si>
    <t>072089705</t>
  </si>
  <si>
    <t>SETIEN NEGRETE,  ALEJANDRO</t>
  </si>
  <si>
    <t>053666990</t>
  </si>
  <si>
    <t>SEVILLA LLORENTE,  BEATRIZ</t>
  </si>
  <si>
    <t>012426141</t>
  </si>
  <si>
    <t>SIGÜENZA ANDRES,  ISABEL</t>
  </si>
  <si>
    <t>013170036</t>
  </si>
  <si>
    <t>SILLERAS GOMEZ,  ALEJANDRO</t>
  </si>
  <si>
    <t>072099622</t>
  </si>
  <si>
    <t>SILVA ENCINAS,  ESTEFANIA</t>
  </si>
  <si>
    <t>012415163</t>
  </si>
  <si>
    <t>SILVEIRA GAITERO,  JAVIER</t>
  </si>
  <si>
    <t>072886495</t>
  </si>
  <si>
    <t>SIMON GARCIA,  JAVIER</t>
  </si>
  <si>
    <t>003455672</t>
  </si>
  <si>
    <t>SOL LOZANO,  M. ISABEL DEL</t>
  </si>
  <si>
    <t>071877636</t>
  </si>
  <si>
    <t>SOLANAS FERNANDEZ,  ERIK</t>
  </si>
  <si>
    <t>032887117</t>
  </si>
  <si>
    <t>SOLAR PISONERO,  DAVID</t>
  </si>
  <si>
    <t>045299284</t>
  </si>
  <si>
    <t>SORIA LAKBIR,  CRISTIAN</t>
  </si>
  <si>
    <t>009305528</t>
  </si>
  <si>
    <t>SOTO ANTOLIN,  JOSE IGNACIO</t>
  </si>
  <si>
    <t>071892734</t>
  </si>
  <si>
    <t>SOTO GONZALEZ,  SONIA</t>
  </si>
  <si>
    <t>046465060</t>
  </si>
  <si>
    <t>SOTO LEAL,  ROGELIO</t>
  </si>
  <si>
    <t>070897333</t>
  </si>
  <si>
    <t>SOTO SANCHEZ,  FRANCISCO</t>
  </si>
  <si>
    <t>002550945</t>
  </si>
  <si>
    <t>SOTOCA NOVELLA,  MIRIAM</t>
  </si>
  <si>
    <t>009794890</t>
  </si>
  <si>
    <t>SUAREZ ALVAREZ,  MARTA</t>
  </si>
  <si>
    <t>012412809</t>
  </si>
  <si>
    <t>SUAREZ HERNANDEZ,  JUAN FABIO</t>
  </si>
  <si>
    <t>009313946</t>
  </si>
  <si>
    <t>TABARES GAGO,  M. DEL SOCORRO</t>
  </si>
  <si>
    <t>071015068</t>
  </si>
  <si>
    <t>TABOADA FERNANDEZ,  M. PILAR</t>
  </si>
  <si>
    <t>053181926</t>
  </si>
  <si>
    <t>TABOAS PAIS,  M. INES</t>
  </si>
  <si>
    <t>071506240</t>
  </si>
  <si>
    <t>TAIMIL GONZALEZ,  NOELIA</t>
  </si>
  <si>
    <t>051674688</t>
  </si>
  <si>
    <t>TALAVERANO FUENTES,  M. JESUS</t>
  </si>
  <si>
    <t>012404821</t>
  </si>
  <si>
    <t>TALEGON MARTIN,  JAVIER</t>
  </si>
  <si>
    <t>070978519</t>
  </si>
  <si>
    <t>TAPIA MEDINA,  BLANCA</t>
  </si>
  <si>
    <t>016812330</t>
  </si>
  <si>
    <t>TARANCON MARTINEZ,  EMILIO</t>
  </si>
  <si>
    <t>047097199</t>
  </si>
  <si>
    <t>TARRAGA ROMERO,  DAVID</t>
  </si>
  <si>
    <t>070261283</t>
  </si>
  <si>
    <t>TAVERAS SANZ,  GABRIEL DAVID</t>
  </si>
  <si>
    <t>071770658</t>
  </si>
  <si>
    <t>TEIJEIRO ALVAREZ,  HECTOR</t>
  </si>
  <si>
    <t>034278076</t>
  </si>
  <si>
    <t>TEIJEIRO BLANCO,  LAURA</t>
  </si>
  <si>
    <t>010203987</t>
  </si>
  <si>
    <t>TEIXEIRA FREIRE,  AINOA</t>
  </si>
  <si>
    <t>071103207</t>
  </si>
  <si>
    <t>TEJEDOR TEJEDOR,  FRANCISCO JAVIER</t>
  </si>
  <si>
    <t>071140870</t>
  </si>
  <si>
    <t>TEJERINA CARMONA,  ANTONIO</t>
  </si>
  <si>
    <t>071926729</t>
  </si>
  <si>
    <t>TEJERINA MARINO,  MARIA</t>
  </si>
  <si>
    <t>071433920</t>
  </si>
  <si>
    <t>TEJERINA RODRIGUEZ,  ADRIAN</t>
  </si>
  <si>
    <t>071433918</t>
  </si>
  <si>
    <t>TEJERINA RODRIGUEZ,  JUAN PABLO</t>
  </si>
  <si>
    <t>028968990</t>
  </si>
  <si>
    <t>TELLEZ MORENO,  ALFONSO</t>
  </si>
  <si>
    <t>073997647</t>
  </si>
  <si>
    <t>TENDERO PUJALTE,  FERNANDO</t>
  </si>
  <si>
    <t>071137395</t>
  </si>
  <si>
    <t>TERCEÑO MANCEBO,  VICTOR</t>
  </si>
  <si>
    <t>047075474</t>
  </si>
  <si>
    <t>TERCERO SANCHEZ,  ELENA</t>
  </si>
  <si>
    <t>071933600</t>
  </si>
  <si>
    <t>TERRADOS BARUQUE,  JOSE EDUARDO</t>
  </si>
  <si>
    <t>071945039</t>
  </si>
  <si>
    <t>THONON RUIZ,  SERGIO</t>
  </si>
  <si>
    <t>047080416</t>
  </si>
  <si>
    <t>TOBOSO PICAZO,  IVAN</t>
  </si>
  <si>
    <t>071287245</t>
  </si>
  <si>
    <t>TOME PEREZ,  ABRAHAM</t>
  </si>
  <si>
    <t>071029615</t>
  </si>
  <si>
    <t>TORIBIO MATIAS,  RICARDO</t>
  </si>
  <si>
    <t>071944199</t>
  </si>
  <si>
    <t>TORRE ALONSO,  MARIA DE LA</t>
  </si>
  <si>
    <t>079015446</t>
  </si>
  <si>
    <t>TORRE LOPEZ,  SANTIAGO</t>
  </si>
  <si>
    <t>071009752</t>
  </si>
  <si>
    <t>TORRES DE LA FUENTE,  FRANCISCO J.</t>
  </si>
  <si>
    <t>070809934</t>
  </si>
  <si>
    <t>TORRES JIMENEZ,  ROBERTO</t>
  </si>
  <si>
    <t>052002771</t>
  </si>
  <si>
    <t>TORRES MARQUEZ,  GONZALO</t>
  </si>
  <si>
    <t>071950559</t>
  </si>
  <si>
    <t>TORRES VILLACORTA,  JESSICA</t>
  </si>
  <si>
    <t>071453765</t>
  </si>
  <si>
    <t>TRANCHE RABANALES,  OMAR</t>
  </si>
  <si>
    <t>009772353</t>
  </si>
  <si>
    <t>TROBAJO SUAREZ,  M. DEL PILAR</t>
  </si>
  <si>
    <t>003864682</t>
  </si>
  <si>
    <t>TRUJILLO RAMIREZ,  GEMA M.</t>
  </si>
  <si>
    <t>071141680</t>
  </si>
  <si>
    <t>URDIALES BENITO,  ALBERTO</t>
  </si>
  <si>
    <t>043186330</t>
  </si>
  <si>
    <t>UTRILLA SALVA,  JAVIER</t>
  </si>
  <si>
    <t>071268729</t>
  </si>
  <si>
    <t>VADILLO MARTINEZ,  ALICIA</t>
  </si>
  <si>
    <t>071108521</t>
  </si>
  <si>
    <t>VAL DEL VAL,  RODRIGO DEL</t>
  </si>
  <si>
    <t>071278602</t>
  </si>
  <si>
    <t>VAL IZQUIERDO,  IGNACIO DEL</t>
  </si>
  <si>
    <t>071142933</t>
  </si>
  <si>
    <t>VALDEZATE GOMEZ,  RODRIGO</t>
  </si>
  <si>
    <t>050200306</t>
  </si>
  <si>
    <t>VALDUVIECO LOBO,  MARTA</t>
  </si>
  <si>
    <t>012405592</t>
  </si>
  <si>
    <t>VALERO DE LA HOZ,  MANUEL</t>
  </si>
  <si>
    <t>071448529</t>
  </si>
  <si>
    <t>VALLADARES IGLESIAS,  NATALIA</t>
  </si>
  <si>
    <t>009308178</t>
  </si>
  <si>
    <t>VALLE ALVAREZ,  JOSE IGNACIO</t>
  </si>
  <si>
    <t>047090539</t>
  </si>
  <si>
    <t>VALLE CEBRIAN,  AMALIA DEL</t>
  </si>
  <si>
    <t>071437129</t>
  </si>
  <si>
    <t>VALLE FERNANDEZ,  SONIA</t>
  </si>
  <si>
    <t>012413564</t>
  </si>
  <si>
    <t>VALLE GARCIA,  CARLOS DEL</t>
  </si>
  <si>
    <t>071441279</t>
  </si>
  <si>
    <t>VALLE RODRIGUEZ,  ELENA</t>
  </si>
  <si>
    <t>006582881</t>
  </si>
  <si>
    <t>VALLEJO DOMINGUEZ,  ANGEL</t>
  </si>
  <si>
    <t>003470058</t>
  </si>
  <si>
    <t>VALLEJO HERNANDEZ,  FRANCISCO JOSE</t>
  </si>
  <si>
    <t>012365497</t>
  </si>
  <si>
    <t>VALLEJO SACRISTAN,  ANA M.</t>
  </si>
  <si>
    <t>071147175</t>
  </si>
  <si>
    <t>VALLES DEL PALACIO,  BEATRIZ</t>
  </si>
  <si>
    <t>071776452</t>
  </si>
  <si>
    <t>VALLINA FERNANDEZ,  PELAYO</t>
  </si>
  <si>
    <t>050898898</t>
  </si>
  <si>
    <t>VALOR ZAPATA,  MARIA</t>
  </si>
  <si>
    <t>053737666</t>
  </si>
  <si>
    <t>VALSERA GOMEZ,  DIEGO</t>
  </si>
  <si>
    <t>071020311</t>
  </si>
  <si>
    <t>VAQUERO ANDRES,  JUAN ANTONIO</t>
  </si>
  <si>
    <t>007874517</t>
  </si>
  <si>
    <t>VAQUERO DIEGO,  TOMAS</t>
  </si>
  <si>
    <t>079306803</t>
  </si>
  <si>
    <t>VAQUERO ROBUSTILLO,  ANTONIO</t>
  </si>
  <si>
    <t>047486948</t>
  </si>
  <si>
    <t>VAQUERO SANCHEZ,  SERGIO</t>
  </si>
  <si>
    <t>071015471</t>
  </si>
  <si>
    <t>VAQUERO TOME,  M. JESUS</t>
  </si>
  <si>
    <t>048474480</t>
  </si>
  <si>
    <t>VARELA FORTE,  ALEJANDRO</t>
  </si>
  <si>
    <t>070887801</t>
  </si>
  <si>
    <t>VARELA RODRIGUEZ,  ISABEL</t>
  </si>
  <si>
    <t>071450565</t>
  </si>
  <si>
    <t>VARGA GARCIA,  VICTOR DE LA</t>
  </si>
  <si>
    <t>071508929</t>
  </si>
  <si>
    <t>VAZQUEZ ABELLA,  PABLO</t>
  </si>
  <si>
    <t>011967913</t>
  </si>
  <si>
    <t>VAZQUEZ FADON,  PABLO</t>
  </si>
  <si>
    <t>035486159</t>
  </si>
  <si>
    <t>VAZQUEZ FARIÑA,  CELIA</t>
  </si>
  <si>
    <t>033348819</t>
  </si>
  <si>
    <t>VAZQUEZ FERNANDEZ,  ALBERTO</t>
  </si>
  <si>
    <t>011965856</t>
  </si>
  <si>
    <t>VAZQUEZ MAÑANES,  JUAN MANUEL</t>
  </si>
  <si>
    <t>033325408</t>
  </si>
  <si>
    <t>VAZQUEZ PAREDES,  ESTHER</t>
  </si>
  <si>
    <t>053555722</t>
  </si>
  <si>
    <t>VAZQUEZ TURRADO,  IVAN</t>
  </si>
  <si>
    <t>011954400</t>
  </si>
  <si>
    <t>VECILLA OTERINO,  MIGUEL ANGEL</t>
  </si>
  <si>
    <t>009790062</t>
  </si>
  <si>
    <t>VEGA ALVAREZ,  M.  PILAR</t>
  </si>
  <si>
    <t>077597004</t>
  </si>
  <si>
    <t>VEGA ARANBURU,  GREGORIO</t>
  </si>
  <si>
    <t>071016216</t>
  </si>
  <si>
    <t>VEGA CARVAJAL,  VERONICA</t>
  </si>
  <si>
    <t>071428659</t>
  </si>
  <si>
    <t>VEGA DIEZ,  SONIA</t>
  </si>
  <si>
    <t>071419520</t>
  </si>
  <si>
    <t>VEGA FERNANDEZ,  ANA M.</t>
  </si>
  <si>
    <t>071561945</t>
  </si>
  <si>
    <t>VEGA FERNANDEZ,  CRISTINA</t>
  </si>
  <si>
    <t>003473890</t>
  </si>
  <si>
    <t>VEGA GARCIA,  ELENA</t>
  </si>
  <si>
    <t>071953998</t>
  </si>
  <si>
    <t>VEGA SANTELLI,  CLAUDIA ANTONELA</t>
  </si>
  <si>
    <t>076112553</t>
  </si>
  <si>
    <t>VEGA TALAVAN,  SERGIO</t>
  </si>
  <si>
    <t>070244578</t>
  </si>
  <si>
    <t>VELASCO ESTEBAN,  ENRIQUE SANDRO</t>
  </si>
  <si>
    <t>070242660</t>
  </si>
  <si>
    <t>VELASCO ESTEBAN,  SERGIO SOCRATES</t>
  </si>
  <si>
    <t>071164076</t>
  </si>
  <si>
    <t>VELASCO FRANCO,  CRISTIAN J.</t>
  </si>
  <si>
    <t>071503226</t>
  </si>
  <si>
    <t>VELASCO JIMENEZ,  MIGUEL</t>
  </si>
  <si>
    <t>009275287</t>
  </si>
  <si>
    <t>VELASCO LOPEZ,  M. CARMEN</t>
  </si>
  <si>
    <t>010205689</t>
  </si>
  <si>
    <t>VELASCO MORAN,  ANTONIO</t>
  </si>
  <si>
    <t>071280180</t>
  </si>
  <si>
    <t>VELASCO SANTOS,  LORENA</t>
  </si>
  <si>
    <t>006580133</t>
  </si>
  <si>
    <t>VELAYOS SANCHEZ,  JUAN JOSE</t>
  </si>
  <si>
    <t>071138925</t>
  </si>
  <si>
    <t>VELAYOS VELASCO,  JUAN CARLOS</t>
  </si>
  <si>
    <t>006581349</t>
  </si>
  <si>
    <t>VELAYOS ZANCAJO,  MAURICIO</t>
  </si>
  <si>
    <t>077588350</t>
  </si>
  <si>
    <t>VELEZ BARRIOS,  GONZALO</t>
  </si>
  <si>
    <t>071957242</t>
  </si>
  <si>
    <t>VENA GONZALEZ,  M. DE LAS MERCEDE DE</t>
  </si>
  <si>
    <t>008111306</t>
  </si>
  <si>
    <t>VENTOSA RODRIGUEZ,  SANTOS</t>
  </si>
  <si>
    <t>071940651</t>
  </si>
  <si>
    <t>VERGARA PEREZ,  MIGUEL ANGEL</t>
  </si>
  <si>
    <t>076137488</t>
  </si>
  <si>
    <t>VICENTE BARBERO,  ELISABET</t>
  </si>
  <si>
    <t>071458476</t>
  </si>
  <si>
    <t>VICENTE GARCIA,  RAQUEL</t>
  </si>
  <si>
    <t>071020468</t>
  </si>
  <si>
    <t>VICENTE LOPEZ,  ISABEL</t>
  </si>
  <si>
    <t>007967507</t>
  </si>
  <si>
    <t>VICENTE SENDIN,  MARCOS</t>
  </si>
  <si>
    <t>071424498</t>
  </si>
  <si>
    <t>VIDANES DE LUCAS,  KATIA</t>
  </si>
  <si>
    <t>071437308</t>
  </si>
  <si>
    <t>VIEIRA BRIME,  DIEGO</t>
  </si>
  <si>
    <t>075168390</t>
  </si>
  <si>
    <t>VILCHEZ PADIAL,  ALBA TERESA</t>
  </si>
  <si>
    <t>002670280</t>
  </si>
  <si>
    <t>VILCHIS SANTOS,  DANIEL</t>
  </si>
  <si>
    <t>071434999</t>
  </si>
  <si>
    <t>VILLA CASADO,  ALVARO SANTIAGO</t>
  </si>
  <si>
    <t>052950186</t>
  </si>
  <si>
    <t>VILLA LOPEZ,  DELIA PATRICIA</t>
  </si>
  <si>
    <t>047092392</t>
  </si>
  <si>
    <t>VILLA UTIEL,  AMADORA</t>
  </si>
  <si>
    <t>012762478</t>
  </si>
  <si>
    <t>VILLACORTA FUENTES,  ROBERTO</t>
  </si>
  <si>
    <t>071136294</t>
  </si>
  <si>
    <t>VILLAHOZ GONZALEZ,  ADRIAN</t>
  </si>
  <si>
    <t>071292150</t>
  </si>
  <si>
    <t>VILLALAIN DE LA FUENTE,  JUAN</t>
  </si>
  <si>
    <t>045688212</t>
  </si>
  <si>
    <t>VILLALOBOS GONZALEZ,  SORAYA</t>
  </si>
  <si>
    <t>012772377</t>
  </si>
  <si>
    <t>VILLAMEDIANA BAQUERO,  IVAN</t>
  </si>
  <si>
    <t>071287578</t>
  </si>
  <si>
    <t>VILLANUEVA ORTEGA,  JUAN PABLO</t>
  </si>
  <si>
    <t>012376634</t>
  </si>
  <si>
    <t>VILLANUEVA SANSIERRA,  JESUS ISIDRO</t>
  </si>
  <si>
    <t>071445226</t>
  </si>
  <si>
    <t>VILLAR DIEZ,  RAQUEL</t>
  </si>
  <si>
    <t>045680873</t>
  </si>
  <si>
    <t>VILLAR GARCIA,  JUAN MANUEL</t>
  </si>
  <si>
    <t>045688621</t>
  </si>
  <si>
    <t>VILLAR LLAMAS,  CARLOS</t>
  </si>
  <si>
    <t>045683550</t>
  </si>
  <si>
    <t>VILLAR PEREZ,  JOSE M.</t>
  </si>
  <si>
    <t>009814072</t>
  </si>
  <si>
    <t>VILLAR RODRIGUEZ,  RUBEN</t>
  </si>
  <si>
    <t>071519260</t>
  </si>
  <si>
    <t>VILLARPRIEGO RODRIGUEZ,  NOEMI</t>
  </si>
  <si>
    <t>003104729</t>
  </si>
  <si>
    <t>VILLAVERDE RODRIGUEZ,  ANGELA</t>
  </si>
  <si>
    <t>047528739</t>
  </si>
  <si>
    <t>VILLEGAS OCAÑA,  ALBA M.</t>
  </si>
  <si>
    <t>072062226</t>
  </si>
  <si>
    <t>VILLENA BARRADO,  JOSHUA LARO</t>
  </si>
  <si>
    <t>044902745</t>
  </si>
  <si>
    <t>VILLOTA SANTAMARIA,  JESUS</t>
  </si>
  <si>
    <t>071274031</t>
  </si>
  <si>
    <t>VILUMBRALES VARAS,  PATRICIA</t>
  </si>
  <si>
    <t>009335535</t>
  </si>
  <si>
    <t>VINAGRERO MUÑOZ,  PABLO</t>
  </si>
  <si>
    <t>072884626</t>
  </si>
  <si>
    <t>VINUESA MATESANZ,  RUBEN</t>
  </si>
  <si>
    <t>080080868</t>
  </si>
  <si>
    <t>VIZUETE NUÑEZ,  NURIA</t>
  </si>
  <si>
    <t>071524200</t>
  </si>
  <si>
    <t>VOCES TEIXEIRA,  ALEJANDRO JAVIER</t>
  </si>
  <si>
    <t>070872046</t>
  </si>
  <si>
    <t>YAGÜEZ RIVERO,  ROBERTO</t>
  </si>
  <si>
    <t>071551268</t>
  </si>
  <si>
    <t>YEBRA FERNANDEZ,  RUBEN</t>
  </si>
  <si>
    <t>070249610</t>
  </si>
  <si>
    <t>YUGUEROS MARTIN,  ALVARO</t>
  </si>
  <si>
    <t>006573197</t>
  </si>
  <si>
    <t>YUSTE JIMENEZ,  MARIO</t>
  </si>
  <si>
    <t>009322797</t>
  </si>
  <si>
    <t>YUSTOS SANCHEZ,  SILVIA</t>
  </si>
  <si>
    <t>070250198</t>
  </si>
  <si>
    <t>ZAMARRON ACEVES,  ANGEL</t>
  </si>
  <si>
    <t>005700145</t>
  </si>
  <si>
    <t>ZAMORA BORNEZ,  MIGUEL ANGEL</t>
  </si>
  <si>
    <t>071433304</t>
  </si>
  <si>
    <t>ZARZOSA VALLADARES,  MOISES</t>
  </si>
  <si>
    <t>018453598</t>
  </si>
  <si>
    <t>ZAYAS IZQUIERDO,  JAVIER</t>
  </si>
  <si>
    <t>071452598</t>
  </si>
  <si>
    <t>ZOMEÑO MARTINEZ,  ALBA</t>
  </si>
  <si>
    <t>006547974</t>
  </si>
  <si>
    <t>ZURDO JIMENEZ,  M. LUCILA</t>
  </si>
  <si>
    <t>071102390</t>
  </si>
  <si>
    <t>ABAD GONZALEZ,  ALBERTO</t>
  </si>
  <si>
    <t>009312101</t>
  </si>
  <si>
    <t>ABRIL GALLEGO,  GERMAN</t>
  </si>
  <si>
    <t>076254200</t>
  </si>
  <si>
    <t>ACEDO MORCILLO,  JONATHAN</t>
  </si>
  <si>
    <t>070896543</t>
  </si>
  <si>
    <t>ACOSTA CABRERA,  MANUEL</t>
  </si>
  <si>
    <t>025189988</t>
  </si>
  <si>
    <t>ADEVA GOMEZ,  URSULA</t>
  </si>
  <si>
    <t>013796419</t>
  </si>
  <si>
    <t>AEDO ECHEZARRETA,  NATIVIDAD</t>
  </si>
  <si>
    <t>071131455</t>
  </si>
  <si>
    <t>AGUA BURGOS,  VIRGINIA DEL</t>
  </si>
  <si>
    <t>003902005</t>
  </si>
  <si>
    <t>AGUA RODRIGUEZ DE AMBROSIO,  JOSE MANUEL DEL</t>
  </si>
  <si>
    <t>010086306</t>
  </si>
  <si>
    <t>AGUADO LOPEZ-BREA,  MONICA</t>
  </si>
  <si>
    <t>071950503</t>
  </si>
  <si>
    <t>AGUADO LORENZO,  M. DEL CARMEN</t>
  </si>
  <si>
    <t>071147670</t>
  </si>
  <si>
    <t>AGUADO MELERO,  MONICA</t>
  </si>
  <si>
    <t>005701432</t>
  </si>
  <si>
    <t>AGUADO SANCHEZ-MEDINA,  RUBEN</t>
  </si>
  <si>
    <t>071942187</t>
  </si>
  <si>
    <t>AGUIRRE DIAZ,  ANGEL</t>
  </si>
  <si>
    <t>016811399</t>
  </si>
  <si>
    <t>AGUIRRE MEDINA,  ANGEL</t>
  </si>
  <si>
    <t>049066923</t>
  </si>
  <si>
    <t>AGUSTINOS GONZALEZ,  ALEJANDRO</t>
  </si>
  <si>
    <t>071143997</t>
  </si>
  <si>
    <t>AHUMADA BLANCO,  PEDRO LUIS DE</t>
  </si>
  <si>
    <t>012329159</t>
  </si>
  <si>
    <t>AHUMADA DEL OLMO,  DAVID</t>
  </si>
  <si>
    <t>071159513</t>
  </si>
  <si>
    <t>ALAIZ LOPEZ,  JAVIER</t>
  </si>
  <si>
    <t>044913147</t>
  </si>
  <si>
    <t>ALAMO DE BENITO,  NATALIA</t>
  </si>
  <si>
    <t>071271587</t>
  </si>
  <si>
    <t>ALARCIA ESCUDERO,  CARLOS</t>
  </si>
  <si>
    <t>010082602</t>
  </si>
  <si>
    <t>ALBA PEREZ,  M. MAR</t>
  </si>
  <si>
    <t>001175690</t>
  </si>
  <si>
    <t>ALBALADEJO ASENSIO,  ALBERTO JOSE</t>
  </si>
  <si>
    <t>044904121</t>
  </si>
  <si>
    <t>ALCALDE DE ANDRES,  IGNACIO</t>
  </si>
  <si>
    <t>007873273</t>
  </si>
  <si>
    <t>ALCALDE HERNANDEZ,  RICARDO</t>
  </si>
  <si>
    <t>016813032</t>
  </si>
  <si>
    <t>ALCOLEA ABAD,  DIEGO</t>
  </si>
  <si>
    <t>006576237</t>
  </si>
  <si>
    <t>ALDUDO BATALLA,  JOSUE</t>
  </si>
  <si>
    <t>009771262</t>
  </si>
  <si>
    <t>ALEGRE CABERO,  M. MERCEDES</t>
  </si>
  <si>
    <t>012412740</t>
  </si>
  <si>
    <t>ALEJOS MERIEL,  M. TERESA</t>
  </si>
  <si>
    <t>032792410</t>
  </si>
  <si>
    <t>ALEN FEAL,  PABLO</t>
  </si>
  <si>
    <t>071154277</t>
  </si>
  <si>
    <t>ALFAYATE SIERRA,  JESUS</t>
  </si>
  <si>
    <t>045433826</t>
  </si>
  <si>
    <t>ALFONSO RODRIGUEZ,  SALVADOR</t>
  </si>
  <si>
    <t>070879754</t>
  </si>
  <si>
    <t>ALLER TABERNERO,  CARLOS</t>
  </si>
  <si>
    <t>071105383</t>
  </si>
  <si>
    <t>ALMAGRO MARTOS,  JUAN ANTONIO</t>
  </si>
  <si>
    <t>011938545</t>
  </si>
  <si>
    <t>ALMARAZ DIEZ,  M. JESUS</t>
  </si>
  <si>
    <t>009271157</t>
  </si>
  <si>
    <t>ALMENDRO GOMEZ,  M.JESUS</t>
  </si>
  <si>
    <t>005699304</t>
  </si>
  <si>
    <t>ALMODOVAR SERRANO,  AMELIA</t>
  </si>
  <si>
    <t>070887889</t>
  </si>
  <si>
    <t>ALONSO BAZ,  ALVARO</t>
  </si>
  <si>
    <t>070874505</t>
  </si>
  <si>
    <t>ALONSO BAZ,  MANUEL</t>
  </si>
  <si>
    <t>012334407</t>
  </si>
  <si>
    <t>ALONSO CANTALAPIEDRA,  MARIO</t>
  </si>
  <si>
    <t>075239282</t>
  </si>
  <si>
    <t>ALONSO CARREÑO,  M. DEL MAR</t>
  </si>
  <si>
    <t>045680035</t>
  </si>
  <si>
    <t>ALONSO CASARES,  ANTONIO</t>
  </si>
  <si>
    <t>071137896</t>
  </si>
  <si>
    <t>ALONSO DE BARBACHANO,  JENNIFER</t>
  </si>
  <si>
    <t>044904935</t>
  </si>
  <si>
    <t>ALONSO DEL POZO,  MIGUEL ANGEL</t>
  </si>
  <si>
    <t>071291029</t>
  </si>
  <si>
    <t>ALONSO DIEZ,  ALVARO</t>
  </si>
  <si>
    <t>006276377</t>
  </si>
  <si>
    <t>ALONSO GAMBIN,  SARA</t>
  </si>
  <si>
    <t>009785942</t>
  </si>
  <si>
    <t>ALONSO GARCIA,  CARMEN M.</t>
  </si>
  <si>
    <t>007975908</t>
  </si>
  <si>
    <t>ALONSO GARCIA,  JAVIER</t>
  </si>
  <si>
    <t>007262364</t>
  </si>
  <si>
    <t>ALONSO GARCIA,  LETICIA</t>
  </si>
  <si>
    <t>012407811</t>
  </si>
  <si>
    <t>ALONSO GARCIA,  VICTOR</t>
  </si>
  <si>
    <t>003116303</t>
  </si>
  <si>
    <t>ALONSO IBAÑEZ,  ANA BELEN</t>
  </si>
  <si>
    <t>071146194</t>
  </si>
  <si>
    <t>ALONSO LOMA,  ALBERTO</t>
  </si>
  <si>
    <t>003124225</t>
  </si>
  <si>
    <t>ALONSO LOPEZ,  ANA</t>
  </si>
  <si>
    <t>012339473</t>
  </si>
  <si>
    <t>ALONSO LOPEZ,  CLARA</t>
  </si>
  <si>
    <t>071288167</t>
  </si>
  <si>
    <t>ALONSO MARCOS,  EDUARDO</t>
  </si>
  <si>
    <t>012411899</t>
  </si>
  <si>
    <t>ALONSO MARTINEZ,  ENRIQUE</t>
  </si>
  <si>
    <t>072884161</t>
  </si>
  <si>
    <t>ALONSO MIGUEL,  ANA LAURA</t>
  </si>
  <si>
    <t>071656813</t>
  </si>
  <si>
    <t>ALONSO PELAEZ,  DAVID</t>
  </si>
  <si>
    <t>076927835</t>
  </si>
  <si>
    <t>ALONSO PRIETO,  PABLO</t>
  </si>
  <si>
    <t>011970704</t>
  </si>
  <si>
    <t>ALONSO SANCHEZ,  JUAN JESUS</t>
  </si>
  <si>
    <t>009815740</t>
  </si>
  <si>
    <t>ALONSO SASTRE,  ROBERTO</t>
  </si>
  <si>
    <t>071167363</t>
  </si>
  <si>
    <t>ALONSO VICENTE,  ENRIQUE</t>
  </si>
  <si>
    <t>071515788</t>
  </si>
  <si>
    <t>ALVAREZ ALEJANDRE,  HECTOR</t>
  </si>
  <si>
    <t>071508987</t>
  </si>
  <si>
    <t>ALVAREZ ALVAREZ,  SUSANA</t>
  </si>
  <si>
    <t>071030714</t>
  </si>
  <si>
    <t>ALVAREZ ANTON,  ALEJANDRO</t>
  </si>
  <si>
    <t>053035502</t>
  </si>
  <si>
    <t>ALVAREZ CAAMAÑO,  ROBERTO</t>
  </si>
  <si>
    <t>053531355</t>
  </si>
  <si>
    <t>ALVAREZ CERRA,  CRISTINA</t>
  </si>
  <si>
    <t>034266601</t>
  </si>
  <si>
    <t>ALVAREZ DACAL,  ALBERTO</t>
  </si>
  <si>
    <t>071270704</t>
  </si>
  <si>
    <t>ALVAREZ DIEZ,  PATRICIA</t>
  </si>
  <si>
    <t>002550424</t>
  </si>
  <si>
    <t>ALVAREZ ESTEBAN,  CRISTIAN</t>
  </si>
  <si>
    <t>045680356</t>
  </si>
  <si>
    <t>ALVAREZ GALENDE,  M JESUS</t>
  </si>
  <si>
    <t>071502469</t>
  </si>
  <si>
    <t>ALVAREZ GARCIA,  EMMA</t>
  </si>
  <si>
    <t>052414904</t>
  </si>
  <si>
    <t>ALVAREZ GONZALEZ,  ALBERTO</t>
  </si>
  <si>
    <t>009340423</t>
  </si>
  <si>
    <t>ALVAREZ GONZALEZ,  CELIA M.</t>
  </si>
  <si>
    <t>070260677</t>
  </si>
  <si>
    <t>ALVAREZ OLMOS,  VIRGINIA</t>
  </si>
  <si>
    <t>071515285</t>
  </si>
  <si>
    <t>ALVAREZ OTERO,  JOSE MARIA</t>
  </si>
  <si>
    <t>012368912</t>
  </si>
  <si>
    <t>ALVAREZ PERERO,  CARLOS</t>
  </si>
  <si>
    <t>043556881</t>
  </si>
  <si>
    <t>ALVAREZ RODRIGUEZ,  ROBERTO</t>
  </si>
  <si>
    <t>071441776</t>
  </si>
  <si>
    <t>ALVAREZ SANTIAGO,  HUGO</t>
  </si>
  <si>
    <t>071138685</t>
  </si>
  <si>
    <t>ALVAREZ SOTO,  MARIA</t>
  </si>
  <si>
    <t>012771330</t>
  </si>
  <si>
    <t>ALVAREZ TRISTAN,  M. DEL ROCIO</t>
  </si>
  <si>
    <t>071180731</t>
  </si>
  <si>
    <t>ALVAREZ VALVERDE,  CARLOS</t>
  </si>
  <si>
    <t>076665052</t>
  </si>
  <si>
    <t>ALVAREZ VEGA,  ALVARO MANUEL</t>
  </si>
  <si>
    <t>009778528</t>
  </si>
  <si>
    <t>ALVAREZ VIÑUELA,  SUSANA</t>
  </si>
  <si>
    <t>070251450</t>
  </si>
  <si>
    <t>ALVARO BENITEZ,  ROBERTO</t>
  </si>
  <si>
    <t>070246706</t>
  </si>
  <si>
    <t>ALVARO GARZON,  MONICA</t>
  </si>
  <si>
    <t>071940717</t>
  </si>
  <si>
    <t>ALVARO MUÑOZ,  DAVID</t>
  </si>
  <si>
    <t>076122337</t>
  </si>
  <si>
    <t>ALVIZ GIL,  DAVID JOAQUIN</t>
  </si>
  <si>
    <t>052627592</t>
  </si>
  <si>
    <t>AMADOR MORALES,  JONATAN</t>
  </si>
  <si>
    <t>071269968</t>
  </si>
  <si>
    <t>AMIGO PEREZ,  MIRIAM</t>
  </si>
  <si>
    <t>013168603</t>
  </si>
  <si>
    <t>AMO TUDANCA,  PABLO</t>
  </si>
  <si>
    <t>071944342</t>
  </si>
  <si>
    <t>ANAYA ALONSO,  RAUL</t>
  </si>
  <si>
    <t>078933397</t>
  </si>
  <si>
    <t>ANDINO GONZALEZ,  DANIEL</t>
  </si>
  <si>
    <t>053540578</t>
  </si>
  <si>
    <t>ANDRES DIEZ,  RAQUEL</t>
  </si>
  <si>
    <t>045687488</t>
  </si>
  <si>
    <t>ANDRES GOMEZ,  DANIEL</t>
  </si>
  <si>
    <t>016812083</t>
  </si>
  <si>
    <t>ANDRES JIMENEZ,  DAVID</t>
  </si>
  <si>
    <t>070893994</t>
  </si>
  <si>
    <t>ANDRES LEDESMA,  ALFONSO</t>
  </si>
  <si>
    <t>011956302</t>
  </si>
  <si>
    <t>ANDRES NIETO,  ARCEL</t>
  </si>
  <si>
    <t>071119772</t>
  </si>
  <si>
    <t>ANDRES VILLASANTE,  RAQUEL</t>
  </si>
  <si>
    <t>072890111</t>
  </si>
  <si>
    <t>ANGULO LOPEZ,  DAVID</t>
  </si>
  <si>
    <t>071294157</t>
  </si>
  <si>
    <t>ANGULO MARTINEZ,  ABRAHAM</t>
  </si>
  <si>
    <t>011963883</t>
  </si>
  <si>
    <t>ANTA RODRIGUEZ,  VERONICA DE</t>
  </si>
  <si>
    <t>071558311</t>
  </si>
  <si>
    <t>ANTON JUSTEL,  ALEJANDRO</t>
  </si>
  <si>
    <t>072794928</t>
  </si>
  <si>
    <t>ANTOÑANZAS OLLO,  VICTORIA</t>
  </si>
  <si>
    <t>032879844</t>
  </si>
  <si>
    <t>ANTUÑA RODRIGUEZ,  LILIANA</t>
  </si>
  <si>
    <t>020476456</t>
  </si>
  <si>
    <t>APARICIO MARCOS,  DEBORAH</t>
  </si>
  <si>
    <t>070253370</t>
  </si>
  <si>
    <t>APARICIO SACRISTAN,  JAVIER</t>
  </si>
  <si>
    <t>044913686</t>
  </si>
  <si>
    <t>ARAGON MARTIN,  ALVARO</t>
  </si>
  <si>
    <t>070821793</t>
  </si>
  <si>
    <t>ARANDA VAQUERO,  PATRICIA</t>
  </si>
  <si>
    <t>070882121</t>
  </si>
  <si>
    <t>ARANTEGUI PAREJA,  GUILLERMO TADEO</t>
  </si>
  <si>
    <t>071108733</t>
  </si>
  <si>
    <t>ARAUZO MARTINEZ,  JUAN JOSE</t>
  </si>
  <si>
    <t>013151318</t>
  </si>
  <si>
    <t>ARCEREDILLO BUENO,  SANTIAGO</t>
  </si>
  <si>
    <t>071275172</t>
  </si>
  <si>
    <t>ARCEREDILLO MORENO,  JOSE M.</t>
  </si>
  <si>
    <t>071953798</t>
  </si>
  <si>
    <t>ARCONADA DEL VALLE,  CELIA</t>
  </si>
  <si>
    <t>070250632</t>
  </si>
  <si>
    <t>ARENAL ANDRES,  ENRIQUE</t>
  </si>
  <si>
    <t>074522261</t>
  </si>
  <si>
    <t>ARENAS CARRETERO,  ISABEL M.</t>
  </si>
  <si>
    <t>076441635</t>
  </si>
  <si>
    <t>ARENAS DE SORIA,  RUBEN JESUS</t>
  </si>
  <si>
    <t>070866897</t>
  </si>
  <si>
    <t>ARENAS GARCIA,  JAVIER GERMAN</t>
  </si>
  <si>
    <t>010084533</t>
  </si>
  <si>
    <t>ARES LOPEZ,  M. DEL CARMEN</t>
  </si>
  <si>
    <t>071123276</t>
  </si>
  <si>
    <t>ARGÜELLO BOMBIN,  LAURA</t>
  </si>
  <si>
    <t>071125955</t>
  </si>
  <si>
    <t>ARGÜELLO LOPEZ,  LEONOR</t>
  </si>
  <si>
    <t>003466134</t>
  </si>
  <si>
    <t>ARIAS ARRANZ,  FRANCISCO  MANUEL</t>
  </si>
  <si>
    <t>071442521</t>
  </si>
  <si>
    <t>ARIAS DIAZ,  GUILLERMO</t>
  </si>
  <si>
    <t>012327837</t>
  </si>
  <si>
    <t>ARIAS JIMENO,  ANGEL</t>
  </si>
  <si>
    <t>071013689</t>
  </si>
  <si>
    <t>ARIAS LOPEZ,  PABLO</t>
  </si>
  <si>
    <t>009805301</t>
  </si>
  <si>
    <t>ARIAS MARCOS,  ROSA BLANCA</t>
  </si>
  <si>
    <t>053305091</t>
  </si>
  <si>
    <t>ARIAS NOGUEIRA,  M. ANGELES</t>
  </si>
  <si>
    <t>071305166</t>
  </si>
  <si>
    <t>ARIJA MEDIAVILLA,  ALBA</t>
  </si>
  <si>
    <t>074925522</t>
  </si>
  <si>
    <t>ARJONA MARTIN,  GONZALO</t>
  </si>
  <si>
    <t>077352989</t>
  </si>
  <si>
    <t>ARMENTEROS BARRANCO,  NEREA</t>
  </si>
  <si>
    <t>071504264</t>
  </si>
  <si>
    <t>ARMESTO LANA,  SERGIO</t>
  </si>
  <si>
    <t>078758419</t>
  </si>
  <si>
    <t>ARNEDO DIAZ,  EDURNE</t>
  </si>
  <si>
    <t>044917424</t>
  </si>
  <si>
    <t>ARRANZ GUTIERREZ,  ANA</t>
  </si>
  <si>
    <t>048331052</t>
  </si>
  <si>
    <t>ARRANZ PALACIOS,  ANA BELEN</t>
  </si>
  <si>
    <t>070260241</t>
  </si>
  <si>
    <t>ARRANZ SANCHEZ,  BEATRIZ</t>
  </si>
  <si>
    <t>007956310</t>
  </si>
  <si>
    <t>ARRIBA RODRIGO,  MATIAS DE</t>
  </si>
  <si>
    <t>012331834</t>
  </si>
  <si>
    <t>ARRIBAS CAPA,  M. DEL MAR</t>
  </si>
  <si>
    <t>071105908</t>
  </si>
  <si>
    <t>ARRIBAS DELGADO,  JUAN LUIS</t>
  </si>
  <si>
    <t>071310572</t>
  </si>
  <si>
    <t>ARRIBAS MONTERO,  MARCOS</t>
  </si>
  <si>
    <t>044132473</t>
  </si>
  <si>
    <t>ARRIETA LOPETEGUI,  GORKA</t>
  </si>
  <si>
    <t>012337127</t>
  </si>
  <si>
    <t>ARROYO BADALLO,  ANTONIO</t>
  </si>
  <si>
    <t>070817609</t>
  </si>
  <si>
    <t>ARROYO CORTAZAR,  SANTIAGO</t>
  </si>
  <si>
    <t>070813603</t>
  </si>
  <si>
    <t>ARROYO DEL BOSQUE,  RUBEN</t>
  </si>
  <si>
    <t>044780265</t>
  </si>
  <si>
    <t>ARROYO DOMINGUEZ,  M. DOLORES</t>
  </si>
  <si>
    <t>071944552</t>
  </si>
  <si>
    <t>ARROYO PINTO,  BEATRIZ</t>
  </si>
  <si>
    <t>012771364</t>
  </si>
  <si>
    <t>ARROYO PINTO,  HUGO</t>
  </si>
  <si>
    <t>008861414</t>
  </si>
  <si>
    <t>ASPANO CARRON,  M. ISABEL</t>
  </si>
  <si>
    <t>071524495</t>
  </si>
  <si>
    <t>ASTORGANO DIEZ,  ALVARO</t>
  </si>
  <si>
    <t>071269721</t>
  </si>
  <si>
    <t>AUSIN TAJADURA,  DARIO</t>
  </si>
  <si>
    <t>011939620</t>
  </si>
  <si>
    <t>AVEDILLO GONZALEZ,  M. JOSE</t>
  </si>
  <si>
    <t>070865916</t>
  </si>
  <si>
    <t>AVILA MIGUEL,  JAVIER</t>
  </si>
  <si>
    <t>071177416</t>
  </si>
  <si>
    <t>AVILLA CABEZA,  LAURA</t>
  </si>
  <si>
    <t>003439119</t>
  </si>
  <si>
    <t>AYUSO BRAVO,  ROSAURA</t>
  </si>
  <si>
    <t>070876357</t>
  </si>
  <si>
    <t>AYUSO GARCIA,  OSCAR</t>
  </si>
  <si>
    <t>005709332</t>
  </si>
  <si>
    <t>BAEZA RODRIGUEZ,  RODRIGO</t>
  </si>
  <si>
    <t>053260512</t>
  </si>
  <si>
    <t>BAILADOR GARROTE,  UNAI</t>
  </si>
  <si>
    <t>012417476</t>
  </si>
  <si>
    <t>BAJO PEREZ,  DIEGO</t>
  </si>
  <si>
    <t>016790378</t>
  </si>
  <si>
    <t>BALLANO DE LA CRUZ,  RAFAEL</t>
  </si>
  <si>
    <t>071027427</t>
  </si>
  <si>
    <t>BALLESTERO MIGUEL,  MARIA</t>
  </si>
  <si>
    <t>003410279</t>
  </si>
  <si>
    <t>BALLESTEROS ARRIBAS,  FERNANDO</t>
  </si>
  <si>
    <t>004225744</t>
  </si>
  <si>
    <t>BALTASAR RODRIGUEZ,  GONZALO</t>
  </si>
  <si>
    <t>071289623</t>
  </si>
  <si>
    <t>BAÑEGIL GONZALEZ,  ANTONIO</t>
  </si>
  <si>
    <t>070814818</t>
  </si>
  <si>
    <t>BAÑEZ AVALOS,  ESTHER</t>
  </si>
  <si>
    <t>071017013</t>
  </si>
  <si>
    <t>BARBA HERNANDEZ,  JAVIER</t>
  </si>
  <si>
    <t>047059689</t>
  </si>
  <si>
    <t>BARBERO RUIZ,  ANA ISABEL</t>
  </si>
  <si>
    <t>071935165</t>
  </si>
  <si>
    <t>BARCENILLA GONZALO,  CRISTINA</t>
  </si>
  <si>
    <t>071944974</t>
  </si>
  <si>
    <t>BARCENILLA MARTIN,  DAVID</t>
  </si>
  <si>
    <t>005690236</t>
  </si>
  <si>
    <t>BARCINA RODRIGUEZ,  PATRICIA</t>
  </si>
  <si>
    <t>010204521</t>
  </si>
  <si>
    <t>BARDAL MARTINEZ,  JAVIER</t>
  </si>
  <si>
    <t>044782731</t>
  </si>
  <si>
    <t>BARNETO BARNETO,  EVA GLORIA</t>
  </si>
  <si>
    <t>072890444</t>
  </si>
  <si>
    <t>BARRERA FRANCES,  DAVID</t>
  </si>
  <si>
    <t>071560485</t>
  </si>
  <si>
    <t>BARRERA QUIÑONES,  OSCAR</t>
  </si>
  <si>
    <t>044912857</t>
  </si>
  <si>
    <t>BARRERO REAL,  RICARDO</t>
  </si>
  <si>
    <t>070245974</t>
  </si>
  <si>
    <t>BARRIENTOS HERNAN,  EMILIO JOSE</t>
  </si>
  <si>
    <t>072057662</t>
  </si>
  <si>
    <t>BARRIO CENDOYA,  PATRICIA</t>
  </si>
  <si>
    <t>070248732</t>
  </si>
  <si>
    <t>BARRIO MONTESINOS,  JAIME DEL</t>
  </si>
  <si>
    <t>011943067</t>
  </si>
  <si>
    <t>BARRIO SEJAS,  ANTONIO DEL</t>
  </si>
  <si>
    <t>016618486</t>
  </si>
  <si>
    <t>BARRIOBERO OLARTE,  VICTOR</t>
  </si>
  <si>
    <t>070877513</t>
  </si>
  <si>
    <t>BARRIOS RODRIGUEZ,  ALICIA</t>
  </si>
  <si>
    <t>070880371</t>
  </si>
  <si>
    <t>BARROSO GARCIA,  CARLOS</t>
  </si>
  <si>
    <t>070242367</t>
  </si>
  <si>
    <t>BARROSO GRANDE,  RUBEN</t>
  </si>
  <si>
    <t>070933843</t>
  </si>
  <si>
    <t>BARROSO LOPEZ,  RICARDO</t>
  </si>
  <si>
    <t>071435535</t>
  </si>
  <si>
    <t>BARTHE LASTRA,  LUIS ALBERTO</t>
  </si>
  <si>
    <t>071108554</t>
  </si>
  <si>
    <t>BARTOLOMESANZ ALCALDE,  ESTELA</t>
  </si>
  <si>
    <t>045845023</t>
  </si>
  <si>
    <t>BASADRE FERREIROS,  ALFONSO HUGO</t>
  </si>
  <si>
    <t>007870548</t>
  </si>
  <si>
    <t>BAUTISTA VEGA,  INMACULADA</t>
  </si>
  <si>
    <t>072496924</t>
  </si>
  <si>
    <t>BELLIDO LEAL,  IMANOL</t>
  </si>
  <si>
    <t>015470654</t>
  </si>
  <si>
    <t>BELTRAN ORTUÑO,  AIXA</t>
  </si>
  <si>
    <t>011734030</t>
  </si>
  <si>
    <t>BENEITEZ FERNANDEZ,  JUAN IGNACIO</t>
  </si>
  <si>
    <t>047522191</t>
  </si>
  <si>
    <t>BENEITEZ LAJAS,  ALVARO</t>
  </si>
  <si>
    <t>005703350</t>
  </si>
  <si>
    <t>BENITO CASTELLANOS,  LUIS ALBERTO</t>
  </si>
  <si>
    <t>070263116</t>
  </si>
  <si>
    <t>BENITO DE LUCAS,  PAULA</t>
  </si>
  <si>
    <t>007876223</t>
  </si>
  <si>
    <t>BENITO PEREZ,  EDUARDO JUAN</t>
  </si>
  <si>
    <t>011443325</t>
  </si>
  <si>
    <t>BENITO TOCINO,  ANTONIO</t>
  </si>
  <si>
    <t>070880828</t>
  </si>
  <si>
    <t>BENITO VICENTE,  M. GORETTI</t>
  </si>
  <si>
    <t>071108712</t>
  </si>
  <si>
    <t>BERDON BERDON,  MONICA</t>
  </si>
  <si>
    <t>011893857</t>
  </si>
  <si>
    <t>BERMUDEZ RODRIGUEZ,  ELENA</t>
  </si>
  <si>
    <t>034835692</t>
  </si>
  <si>
    <t>BERNAL LLINARES,  FRANCISCO JOSE</t>
  </si>
  <si>
    <t>070914698</t>
  </si>
  <si>
    <t>BERNAL RUBIO,  DIEGO</t>
  </si>
  <si>
    <t>070819156</t>
  </si>
  <si>
    <t>BERRON GONZALEZ,  ANA BELEN</t>
  </si>
  <si>
    <t>009348465</t>
  </si>
  <si>
    <t>BERZOSA ESTEBAN,  JESUS</t>
  </si>
  <si>
    <t>030955661</t>
  </si>
  <si>
    <t>BERZOSA OGALLAR,  JAVIER</t>
  </si>
  <si>
    <t>053378880</t>
  </si>
  <si>
    <t>BETETA CORVILLO,  AIDA</t>
  </si>
  <si>
    <t>044911394</t>
  </si>
  <si>
    <t>BLANCO CASADO,  RAUL</t>
  </si>
  <si>
    <t>012336799</t>
  </si>
  <si>
    <t>BLANCO CRESPO,  MARTA</t>
  </si>
  <si>
    <t>070935518</t>
  </si>
  <si>
    <t>BLANCO DE LOS REYES,  CRISTINA</t>
  </si>
  <si>
    <t>071212224</t>
  </si>
  <si>
    <t>BLANCO FERNANDEZ,  NURIA</t>
  </si>
  <si>
    <t>001925319</t>
  </si>
  <si>
    <t>BLANCO GOMEZ,  ESTHER</t>
  </si>
  <si>
    <t>053679410</t>
  </si>
  <si>
    <t>BLANCO RODRIGUEZ,  IVAN</t>
  </si>
  <si>
    <t>072794979</t>
  </si>
  <si>
    <t>BLANCO UREÑA,  FELIX BENITO</t>
  </si>
  <si>
    <t>071022447</t>
  </si>
  <si>
    <t>BLANCO VEGA,  PATRICIA</t>
  </si>
  <si>
    <t>071101671</t>
  </si>
  <si>
    <t>BLAS FERNANDEZ,  ALBERTO DE</t>
  </si>
  <si>
    <t>007983794</t>
  </si>
  <si>
    <t>BLAZQUEZ GARCIA,  RUBEN</t>
  </si>
  <si>
    <t>006582971</t>
  </si>
  <si>
    <t>BLAZQUEZ HERNANDEZ,  AGUSTIN</t>
  </si>
  <si>
    <t>074518200</t>
  </si>
  <si>
    <t>BLAZQUEZ VILLORA,  PABLO</t>
  </si>
  <si>
    <t>071129707</t>
  </si>
  <si>
    <t>BOCOS GARCIA,  DAVID</t>
  </si>
  <si>
    <t>009002633</t>
  </si>
  <si>
    <t>BOGA DIAZ,  M. AUXILIADORA</t>
  </si>
  <si>
    <t>071136367</t>
  </si>
  <si>
    <t>BOLAÑOS CALZADA,  ROSA DE LA LIBERTAD</t>
  </si>
  <si>
    <t>044915617</t>
  </si>
  <si>
    <t>BOMBIN DE LA FUENTE,  SAMUEL</t>
  </si>
  <si>
    <t>071105088</t>
  </si>
  <si>
    <t>BOMBIN MATE,  SILVIA</t>
  </si>
  <si>
    <t>008988551</t>
  </si>
  <si>
    <t>BOSQUE BAZ,  MIGUEL ANGEL DEL</t>
  </si>
  <si>
    <t>002294564</t>
  </si>
  <si>
    <t>BOTI LUCAS,  PABLO</t>
  </si>
  <si>
    <t>009027211</t>
  </si>
  <si>
    <t>BRAVO ARRANZ,  MANUEL</t>
  </si>
  <si>
    <t>007996708</t>
  </si>
  <si>
    <t>BRAVO SANCHEZ,  PABLO</t>
  </si>
  <si>
    <t>003891948</t>
  </si>
  <si>
    <t>BRAVO SESEÑA,  JESUS ANGEL</t>
  </si>
  <si>
    <t>012418984</t>
  </si>
  <si>
    <t>BRIONGOS SAN MIGUEL,  MIGUEL</t>
  </si>
  <si>
    <t>074241184</t>
  </si>
  <si>
    <t>BRU SEGURA,  DAVID</t>
  </si>
  <si>
    <t>052965670</t>
  </si>
  <si>
    <t>BUENO SANCHEZ,  CRISTINA</t>
  </si>
  <si>
    <t>071142312</t>
  </si>
  <si>
    <t>BUGEDA MARTIN,  ISMAEL</t>
  </si>
  <si>
    <t>071026959</t>
  </si>
  <si>
    <t>BURGO MARTIN,  JESUS</t>
  </si>
  <si>
    <t>071428767</t>
  </si>
  <si>
    <t>BURON MARTINEZ,  REBECA</t>
  </si>
  <si>
    <t>045573981</t>
  </si>
  <si>
    <t>BUSTO VALVERDE,  RODRIGO MIGUEL</t>
  </si>
  <si>
    <t>006582754</t>
  </si>
  <si>
    <t>CABALLERO LOPEZ,  MARTA</t>
  </si>
  <si>
    <t>012716275</t>
  </si>
  <si>
    <t>CABALLERO PUEBLA,  M. ISABEL</t>
  </si>
  <si>
    <t>070895650</t>
  </si>
  <si>
    <t>CABALLERO RAMOS,  ALFONSO JOSE</t>
  </si>
  <si>
    <t>071894386</t>
  </si>
  <si>
    <t>CABALLERO VIÑA,  JUAN JOSE</t>
  </si>
  <si>
    <t>047083841</t>
  </si>
  <si>
    <t>CABAÑERO GARCIA,  MARIA</t>
  </si>
  <si>
    <t>070239469</t>
  </si>
  <si>
    <t>CABELLO DIMAS,  ANA MARIA</t>
  </si>
  <si>
    <t>080156889</t>
  </si>
  <si>
    <t>CABELLO MOYANO,  ANA</t>
  </si>
  <si>
    <t>044900054</t>
  </si>
  <si>
    <t>CABEZAS DELGADO,  M. BEGOÑA</t>
  </si>
  <si>
    <t>071437384</t>
  </si>
  <si>
    <t>CABEZON GALLEGO,  ESTEFANIA</t>
  </si>
  <si>
    <t>071930875</t>
  </si>
  <si>
    <t>CABRERIZO MARTIN,  EMILIO JOSE</t>
  </si>
  <si>
    <t>013769523</t>
  </si>
  <si>
    <t>CABRIA CORRAL,  EVA</t>
  </si>
  <si>
    <t>071030720</t>
  </si>
  <si>
    <t>CACHAZO FUENTES,  MARINA</t>
  </si>
  <si>
    <t>072888184</t>
  </si>
  <si>
    <t>CACHO HERNANDEZ,  ALEJANDRO</t>
  </si>
  <si>
    <t>016812850</t>
  </si>
  <si>
    <t>CACHO RUBIO,  PAULA</t>
  </si>
  <si>
    <t>015245682</t>
  </si>
  <si>
    <t>CADENAS ALONSO,  M. NOEMI</t>
  </si>
  <si>
    <t>003134733</t>
  </si>
  <si>
    <t>CALATRAVA FRANCO,  JUAN JOSE</t>
  </si>
  <si>
    <t>006260055</t>
  </si>
  <si>
    <t>CALCERRADA ORTEGA,  MIGUEL ANGEL</t>
  </si>
  <si>
    <t>053577720</t>
  </si>
  <si>
    <t>CALDERON REBOLLEDO,  ROSA M.</t>
  </si>
  <si>
    <t>080062427</t>
  </si>
  <si>
    <t>CALDERON SANCHEZ,  MANUEL JESUS</t>
  </si>
  <si>
    <t>047087724</t>
  </si>
  <si>
    <t>CALERO LAJARA,  CARLOS</t>
  </si>
  <si>
    <t>074521632</t>
  </si>
  <si>
    <t>CALERO ORTIZ,  M. JOSE</t>
  </si>
  <si>
    <t>072885240</t>
  </si>
  <si>
    <t>CALLE DELGADO,  HECTOR DE LA</t>
  </si>
  <si>
    <t>012768918</t>
  </si>
  <si>
    <t>CALLE GARCIA,  RUBEN</t>
  </si>
  <si>
    <t>003456285</t>
  </si>
  <si>
    <t>CALLE GOMEZ,  SONIA DE LA</t>
  </si>
  <si>
    <t>071145968</t>
  </si>
  <si>
    <t>CALLEJO MAUDES,  CESAR</t>
  </si>
  <si>
    <t>072887069</t>
  </si>
  <si>
    <t>CALONGE PASCUAL,  SERGIO</t>
  </si>
  <si>
    <t>018452935</t>
  </si>
  <si>
    <t>CALVE JARQUE,  ADRIAN</t>
  </si>
  <si>
    <t>070824664</t>
  </si>
  <si>
    <t>CALVENTE GARCIA,  RODRIGO</t>
  </si>
  <si>
    <t>044836322</t>
  </si>
  <si>
    <t>CALVO DOPAZO,  VERONICA</t>
  </si>
  <si>
    <t>045684162</t>
  </si>
  <si>
    <t>CALVO GOMEZ,  JORGE</t>
  </si>
  <si>
    <t>003898005</t>
  </si>
  <si>
    <t>CALVO HUECAS,  GUSTAVO</t>
  </si>
  <si>
    <t>003139795</t>
  </si>
  <si>
    <t>CALVO MONSECO,  NURIA</t>
  </si>
  <si>
    <t>071299651</t>
  </si>
  <si>
    <t>CALVO SERNA,  ENRIQUE</t>
  </si>
  <si>
    <t>070935659</t>
  </si>
  <si>
    <t>CALZADA GUTIERREZ,  JOSE ANTONIO</t>
  </si>
  <si>
    <t>005690780</t>
  </si>
  <si>
    <t>CALZADO GOMEZ,  JOSE RAMON</t>
  </si>
  <si>
    <t>070933740</t>
  </si>
  <si>
    <t>CALZADO HERNANDEZ,  LEANDRO</t>
  </si>
  <si>
    <t>071226924</t>
  </si>
  <si>
    <t>CAMACHO LOPEZ,  DANIEL</t>
  </si>
  <si>
    <t>010200944</t>
  </si>
  <si>
    <t>CAMACHO SIERRA,  LAURA</t>
  </si>
  <si>
    <t>071303755</t>
  </si>
  <si>
    <t>CAMARA GARCIA,  ALVARO</t>
  </si>
  <si>
    <t>045571313</t>
  </si>
  <si>
    <t>CAMARA MOLINERO,  M. PILAR</t>
  </si>
  <si>
    <t>005700424</t>
  </si>
  <si>
    <t>CAMARGO GOMEZ,  DAVID</t>
  </si>
  <si>
    <t>014258230</t>
  </si>
  <si>
    <t>CAMBRONERO RECIO,  SILVIA</t>
  </si>
  <si>
    <t>009274575</t>
  </si>
  <si>
    <t>CAMINO RUIZ,  M. YOLANDA</t>
  </si>
  <si>
    <t>073241788</t>
  </si>
  <si>
    <t>CAMIÑA LOJO,  SERAFIN</t>
  </si>
  <si>
    <t>045682976</t>
  </si>
  <si>
    <t>CAMPO BAZ,  M. DEL CARMEN DEL</t>
  </si>
  <si>
    <t>071025846</t>
  </si>
  <si>
    <t>CAMPO FONSECA,  ROSA ANA</t>
  </si>
  <si>
    <t>071298261</t>
  </si>
  <si>
    <t>CAMPO HERAS,  ANA ISABEL</t>
  </si>
  <si>
    <t>047376603</t>
  </si>
  <si>
    <t>CAMPO SAA,  ALEJANDRO</t>
  </si>
  <si>
    <t>015399122</t>
  </si>
  <si>
    <t>CAMPO SALAZAR,  AXIER</t>
  </si>
  <si>
    <t>071443268</t>
  </si>
  <si>
    <t>CAMPO TASCON,  VERONICA</t>
  </si>
  <si>
    <t>009803068</t>
  </si>
  <si>
    <t>CAMPOS LIEBANA,  NOEMI</t>
  </si>
  <si>
    <t>007985716</t>
  </si>
  <si>
    <t>CANCHO HOLGADO,  RAIMUNDO</t>
  </si>
  <si>
    <t>047078127</t>
  </si>
  <si>
    <t>CANDEL GOMARIZ,  OMAR M.</t>
  </si>
  <si>
    <t>047362357</t>
  </si>
  <si>
    <t>CANEDO REY,  XOSE</t>
  </si>
  <si>
    <t>074522283</t>
  </si>
  <si>
    <t>CANO CASTELLANOS,  NOELIA</t>
  </si>
  <si>
    <t>012412210</t>
  </si>
  <si>
    <t>CANO MENDO,  BORJA</t>
  </si>
  <si>
    <t>016607825</t>
  </si>
  <si>
    <t>CANO PEÑA,  ISRAEL</t>
  </si>
  <si>
    <t>047381469</t>
  </si>
  <si>
    <t>CANOSA PASANTES,  FABIAN</t>
  </si>
  <si>
    <t>012427531</t>
  </si>
  <si>
    <t>CANOVAS HERNANDEZ,  FRANCISCO JAVIER</t>
  </si>
  <si>
    <t>010890144</t>
  </si>
  <si>
    <t>CANSECO MARTINEZ,  JOSE ANTONIO</t>
  </si>
  <si>
    <t>044906473</t>
  </si>
  <si>
    <t>CANTALAPIEDRA CERRO,  DAVID</t>
  </si>
  <si>
    <t>071162521</t>
  </si>
  <si>
    <t>CANTON ASENJO,  DIANA</t>
  </si>
  <si>
    <t>030988483</t>
  </si>
  <si>
    <t>CANTON SANCHEZ,  LAURA</t>
  </si>
  <si>
    <t>071023237</t>
  </si>
  <si>
    <t>CANTUCHE MARTIN,  MIGUEL LUIS</t>
  </si>
  <si>
    <t>009810159</t>
  </si>
  <si>
    <t>CAÑIBANO GARCIA,  OSCAR</t>
  </si>
  <si>
    <t>013172313</t>
  </si>
  <si>
    <t>CAÑO GOMEZ,  BEATRIZ</t>
  </si>
  <si>
    <t>048809548</t>
  </si>
  <si>
    <t>CAPITAN RAMA,  PEDRO ANDRES</t>
  </si>
  <si>
    <t>012421322</t>
  </si>
  <si>
    <t>CARABIAS HERRERO,  MANUEL</t>
  </si>
  <si>
    <t>070875325</t>
  </si>
  <si>
    <t>CARABIAS VICENTE,  ADOLFO</t>
  </si>
  <si>
    <t>071428053</t>
  </si>
  <si>
    <t>CARBALLES MANTILLA,  MIGUEL</t>
  </si>
  <si>
    <t>006586475</t>
  </si>
  <si>
    <t>CARBONERO GARRO,  LAURA</t>
  </si>
  <si>
    <t>071942113</t>
  </si>
  <si>
    <t>CARDEÑOSO FERNANDEZ,  PABLO</t>
  </si>
  <si>
    <t>070254003</t>
  </si>
  <si>
    <t>CARDIEL PARDO,  JAVIER</t>
  </si>
  <si>
    <t>046867527</t>
  </si>
  <si>
    <t>CARLAVILLA RABANOS,  ALEJANDRO</t>
  </si>
  <si>
    <t>071144674</t>
  </si>
  <si>
    <t>CARMONA MARTIN,  MARINA LUCIA</t>
  </si>
  <si>
    <t>070897764</t>
  </si>
  <si>
    <t>CARNERO MARCOS,  VALENTIN</t>
  </si>
  <si>
    <t>032797477</t>
  </si>
  <si>
    <t>CARNOTA FERNANDEZ,  ANA MARIA</t>
  </si>
  <si>
    <t>070898453</t>
  </si>
  <si>
    <t>CARRASCO MANGAS,  JESUS</t>
  </si>
  <si>
    <t>023280202</t>
  </si>
  <si>
    <t>CARRASCO ROMERO,  ANTONIO</t>
  </si>
  <si>
    <t>071896014</t>
  </si>
  <si>
    <t>CARREIRA FERNANDEZ,  ALBERTO</t>
  </si>
  <si>
    <t>009800642</t>
  </si>
  <si>
    <t>CARREÑO LIZ,  PABLO</t>
  </si>
  <si>
    <t>007879194</t>
  </si>
  <si>
    <t>CARRERA SANCHEZ,  ALBERTO</t>
  </si>
  <si>
    <t>071282122</t>
  </si>
  <si>
    <t>CARRETERO OLALLA,  ELENA</t>
  </si>
  <si>
    <t>071555433</t>
  </si>
  <si>
    <t>CARRIBA MARTINEZ,  JORGE</t>
  </si>
  <si>
    <t>012415209</t>
  </si>
  <si>
    <t>CARRO BENDITO,  VICTOR</t>
  </si>
  <si>
    <t>071136039</t>
  </si>
  <si>
    <t>CARTUJO GONZALEZ,  ADOLFO</t>
  </si>
  <si>
    <t>012421326</t>
  </si>
  <si>
    <t>CASADO CASADO,  FRANCISCO JAVIER</t>
  </si>
  <si>
    <t>009322921</t>
  </si>
  <si>
    <t>CASADO GONZALEZ,  JUAN ANTONIO</t>
  </si>
  <si>
    <t>009251720</t>
  </si>
  <si>
    <t>CASADO SALGADO,  M. ANTONIA</t>
  </si>
  <si>
    <t>017758188</t>
  </si>
  <si>
    <t>CASANOVA BERGES,  M. PILAR</t>
  </si>
  <si>
    <t>012383352</t>
  </si>
  <si>
    <t>CASANTE LOZANO,  M. NURIA</t>
  </si>
  <si>
    <t>009196774</t>
  </si>
  <si>
    <t>CASARES FERNANDEZ,  FRANCISCO JAVIER</t>
  </si>
  <si>
    <t>071645723</t>
  </si>
  <si>
    <t>CASAS PEREZ,  MARIA</t>
  </si>
  <si>
    <t>071015811</t>
  </si>
  <si>
    <t>CASAS PLAZA,  DAVID</t>
  </si>
  <si>
    <t>003911133</t>
  </si>
  <si>
    <t>CASASOLA GARCIA-TENORIO,  BARBARA</t>
  </si>
  <si>
    <t>073017044</t>
  </si>
  <si>
    <t>CASILLAS OTAL,  JAVIER</t>
  </si>
  <si>
    <t>070805908</t>
  </si>
  <si>
    <t>CASILLAS SANCHIDRIAN,  JOSE MANUEL</t>
  </si>
  <si>
    <t>011856895</t>
  </si>
  <si>
    <t>CASTAÑO DIAZ,  JORGE</t>
  </si>
  <si>
    <t>006968768</t>
  </si>
  <si>
    <t>CASTAÑO POMBO,  MAXIMIANO</t>
  </si>
  <si>
    <t>009798062</t>
  </si>
  <si>
    <t>CASTELLANOS GARCIA,  JORGE</t>
  </si>
  <si>
    <t>003464111</t>
  </si>
  <si>
    <t>CASTELLANOS HERNANZ,  ALFREDO</t>
  </si>
  <si>
    <t>012377666</t>
  </si>
  <si>
    <t>CASTILLA HERRERO,  FRANCISCO NOE</t>
  </si>
  <si>
    <t>013166250</t>
  </si>
  <si>
    <t>CASTILLO LOPEZ,  JUAN CRUZ</t>
  </si>
  <si>
    <t>052982443</t>
  </si>
  <si>
    <t>CASTILLO NAVAS,  EVA M. DEL</t>
  </si>
  <si>
    <t>003798844</t>
  </si>
  <si>
    <t>CASTILLO RODRIGUEZ,  M. CARMEN ISABEL</t>
  </si>
  <si>
    <t>010901035</t>
  </si>
  <si>
    <t>CASTRO ALVAREZ,  FABIO</t>
  </si>
  <si>
    <t>071949179</t>
  </si>
  <si>
    <t>CASTRO BLANCO,  RAQUEL DE</t>
  </si>
  <si>
    <t>044432532</t>
  </si>
  <si>
    <t>CASTRO CORRAL,  MARCOS TYRONE</t>
  </si>
  <si>
    <t>045572069</t>
  </si>
  <si>
    <t>CASTRO DEL CAMPO,  BEATRIZ</t>
  </si>
  <si>
    <t>033550706</t>
  </si>
  <si>
    <t>CASTRO FERNANDEZ,  NOEMI</t>
  </si>
  <si>
    <t>012343130</t>
  </si>
  <si>
    <t>CASTRO RODRIGUEZ,  JORGE DE</t>
  </si>
  <si>
    <t>071263162</t>
  </si>
  <si>
    <t>CASTRO SAGREDO,  BEATRIZ</t>
  </si>
  <si>
    <t>012395266</t>
  </si>
  <si>
    <t>CASTRO SAN JOSE,  SUSANA</t>
  </si>
  <si>
    <t>070647003</t>
  </si>
  <si>
    <t>CAVANILLAS CALDERON,  OSCAR</t>
  </si>
  <si>
    <t>012771045</t>
  </si>
  <si>
    <t>CAVERO CASTRO,  M. JESUS</t>
  </si>
  <si>
    <t>071107726</t>
  </si>
  <si>
    <t>CEBAS SANZ,  ANTONIO</t>
  </si>
  <si>
    <t>009209518</t>
  </si>
  <si>
    <t>CEBORRO FERNANDEZ,  CLEMENTE</t>
  </si>
  <si>
    <t>047096194</t>
  </si>
  <si>
    <t>CEJUDO ARMERO,  CONSUELO</t>
  </si>
  <si>
    <t>071928946</t>
  </si>
  <si>
    <t>CENERA GARCIA,  ALFONSO</t>
  </si>
  <si>
    <t>070521805</t>
  </si>
  <si>
    <t>CEREZO CABANILLAS,  NOELIA</t>
  </si>
  <si>
    <t>009794409</t>
  </si>
  <si>
    <t>CEREZO FERNANDEZ,  MIGUEL</t>
  </si>
  <si>
    <t>053517852</t>
  </si>
  <si>
    <t>CERNUDA RUBIO,  CARLOS</t>
  </si>
  <si>
    <t>070817917</t>
  </si>
  <si>
    <t>CERRATO SAEZ,  ISABEL</t>
  </si>
  <si>
    <t>072885614</t>
  </si>
  <si>
    <t>CHAMARRO MORENO,  MARCELINO</t>
  </si>
  <si>
    <t>050129235</t>
  </si>
  <si>
    <t>CHAMORRO TORRES,  CRISTINA</t>
  </si>
  <si>
    <t>033545928</t>
  </si>
  <si>
    <t>CHAPEL GONZALEZ,  JUAN</t>
  </si>
  <si>
    <t>071292556</t>
  </si>
  <si>
    <t>CHAVARRI CANELO,  IÑIGO</t>
  </si>
  <si>
    <t>012416950</t>
  </si>
  <si>
    <t>CHICO ROBLES,  IVAN</t>
  </si>
  <si>
    <t>072071802</t>
  </si>
  <si>
    <t>CIANCA LOPEZ,  DAVID</t>
  </si>
  <si>
    <t>071030673</t>
  </si>
  <si>
    <t>CID MANJON,  MIREIA</t>
  </si>
  <si>
    <t>012334260</t>
  </si>
  <si>
    <t>CID RODRIGUEZ,  CAROLINA</t>
  </si>
  <si>
    <t>052412023</t>
  </si>
  <si>
    <t>CILLERO MAZA,  DIEGO ANTONIO</t>
  </si>
  <si>
    <t>058428182</t>
  </si>
  <si>
    <t>CINI CACCHIONE,  EVELYN EDITH</t>
  </si>
  <si>
    <t>009031782</t>
  </si>
  <si>
    <t>CLEMENTE BORBA,  ISIDORO</t>
  </si>
  <si>
    <t>053553682</t>
  </si>
  <si>
    <t>COALLA QUIDIELLO,  NADIA</t>
  </si>
  <si>
    <t>053558786</t>
  </si>
  <si>
    <t>COALLA QUIDIELLO,  SELINA</t>
  </si>
  <si>
    <t>071016226</t>
  </si>
  <si>
    <t>COCA DURAN,  CARLOS</t>
  </si>
  <si>
    <t>071009785</t>
  </si>
  <si>
    <t>COLINAS ZARZA,  CRISTINA</t>
  </si>
  <si>
    <t>012408238</t>
  </si>
  <si>
    <t>COLINO VICENTE,  SERGIO</t>
  </si>
  <si>
    <t>007052345</t>
  </si>
  <si>
    <t>COLLADO MARISCAL,  DAVID</t>
  </si>
  <si>
    <t>071159390</t>
  </si>
  <si>
    <t>COLLADO SANZ,  JESUS</t>
  </si>
  <si>
    <t>012383223</t>
  </si>
  <si>
    <t>COLLANTES AGUADO,  NATALIA</t>
  </si>
  <si>
    <t>070866983</t>
  </si>
  <si>
    <t>COLLANTES HIDALGO,  M. SUSANA</t>
  </si>
  <si>
    <t>012396833</t>
  </si>
  <si>
    <t>COLLANTES MATALLANA,  ALICIA</t>
  </si>
  <si>
    <t>009331612</t>
  </si>
  <si>
    <t>COLLANTES MATALLANA,  M. ANGELES</t>
  </si>
  <si>
    <t>071093875</t>
  </si>
  <si>
    <t>COLMENERO LORENZO,  ANA PILAR</t>
  </si>
  <si>
    <t>074880659</t>
  </si>
  <si>
    <t>COLMENERO MORATA,  GUILLERMO</t>
  </si>
  <si>
    <t>071126647</t>
  </si>
  <si>
    <t>COLOMA HERNANDEZ,  BEATRIZ</t>
  </si>
  <si>
    <t>071140545</t>
  </si>
  <si>
    <t>CONDE GONZALEZ,  CRISTINA RAFAELA</t>
  </si>
  <si>
    <t>071030666</t>
  </si>
  <si>
    <t>CONDE LOPEZ,  DAVID</t>
  </si>
  <si>
    <t>071440056</t>
  </si>
  <si>
    <t>CONDE PEREZ,  RUBEN</t>
  </si>
  <si>
    <t>070809488</t>
  </si>
  <si>
    <t>CONDE SANCHEZ,  MYRIAM</t>
  </si>
  <si>
    <t>011967827</t>
  </si>
  <si>
    <t>CONEJO ARIAS,  VERONICA</t>
  </si>
  <si>
    <t>008852110</t>
  </si>
  <si>
    <t>CONEJO COVARRUBIAS,  PATRICIA</t>
  </si>
  <si>
    <t>044299043</t>
  </si>
  <si>
    <t>CONTRERAS FERNANDEZ,  MAGDALENA</t>
  </si>
  <si>
    <t>012419290</t>
  </si>
  <si>
    <t>CORDERO GONZALEZ,  PABLO</t>
  </si>
  <si>
    <t>009331109</t>
  </si>
  <si>
    <t>CORDERO SANZ,  JOSE MANUEL</t>
  </si>
  <si>
    <t>012395657</t>
  </si>
  <si>
    <t>CORDON NOVAIS,  ELISA ISABEL</t>
  </si>
  <si>
    <t>072811452</t>
  </si>
  <si>
    <t>CORERA ELCID,  MIKEL</t>
  </si>
  <si>
    <t>071265570</t>
  </si>
  <si>
    <t>CORRAL GARRIDO,  ANA BELEN</t>
  </si>
  <si>
    <t>016586048</t>
  </si>
  <si>
    <t>CORRAL HERNANDEZ,  MARIO</t>
  </si>
  <si>
    <t>013125456</t>
  </si>
  <si>
    <t>CORRAL PEREZ,  JOSE MARIA</t>
  </si>
  <si>
    <t>071275977</t>
  </si>
  <si>
    <t>CORRAL RAMOS,  ISRAEL</t>
  </si>
  <si>
    <t>008854543</t>
  </si>
  <si>
    <t>CORVO CACERES,  M. DEL ROSARIO</t>
  </si>
  <si>
    <t>006584859</t>
  </si>
  <si>
    <t>COSTUMERO LOPEZ,  FERNANDO</t>
  </si>
  <si>
    <t>053265002</t>
  </si>
  <si>
    <t>COTO CAÑAMERO,  ASIER</t>
  </si>
  <si>
    <t>044917779</t>
  </si>
  <si>
    <t>CRESPO GARCIA,  M. CARMEN</t>
  </si>
  <si>
    <t>044910097</t>
  </si>
  <si>
    <t>CRESPO SENOVILLA,  LAURA</t>
  </si>
  <si>
    <t>009796862</t>
  </si>
  <si>
    <t>CRIADO FERNANDEZ,  FRANCISCO</t>
  </si>
  <si>
    <t>052414541</t>
  </si>
  <si>
    <t>CRIADO GONZALEZ,  BEATRIZ</t>
  </si>
  <si>
    <t>072075916</t>
  </si>
  <si>
    <t>CRIADO HUERTA,  JUAN CARLOS</t>
  </si>
  <si>
    <t>003465173</t>
  </si>
  <si>
    <t>CRUZ DE LA FUENTE,  OSCAR</t>
  </si>
  <si>
    <t>007861721</t>
  </si>
  <si>
    <t>CRUZ RAMOS,  JOSE ALICIO</t>
  </si>
  <si>
    <t>070894621</t>
  </si>
  <si>
    <t>CUADRADO PULIDO,  HECTOR</t>
  </si>
  <si>
    <t>050765163</t>
  </si>
  <si>
    <t>CUADRADO ROMERO,  SUSANA</t>
  </si>
  <si>
    <t>003470119</t>
  </si>
  <si>
    <t>CUELLAR DE MIGUELSANZ,  JAVIER</t>
  </si>
  <si>
    <t>074506475</t>
  </si>
  <si>
    <t>CUENCA GOZALVEZ,  MERCEDES</t>
  </si>
  <si>
    <t>071674409</t>
  </si>
  <si>
    <t>CUERVO SAEZ,  DANIEL</t>
  </si>
  <si>
    <t>071953860</t>
  </si>
  <si>
    <t>CUESTA COSSIO,  NURIA</t>
  </si>
  <si>
    <t>071281237</t>
  </si>
  <si>
    <t>CUESTA NAVALON,  RODRIGO</t>
  </si>
  <si>
    <t>009428811</t>
  </si>
  <si>
    <t>CUETO MARTINEZ,  DANIEL</t>
  </si>
  <si>
    <t>071106338</t>
  </si>
  <si>
    <t>CUÑADO GARCIA,  LAURA</t>
  </si>
  <si>
    <t>070977088</t>
  </si>
  <si>
    <t>DAVILA CABALLERO,  ANA M.</t>
  </si>
  <si>
    <t>071157049</t>
  </si>
  <si>
    <t>DDARAI BENDAOUD,  SAKINA</t>
  </si>
  <si>
    <t>005692792</t>
  </si>
  <si>
    <t>DELGADO AVILEO,  M.  ELENA</t>
  </si>
  <si>
    <t>076022188</t>
  </si>
  <si>
    <t>DELGADO MARIN,  RAUL</t>
  </si>
  <si>
    <t>071155062</t>
  </si>
  <si>
    <t>DELGADO RODRIGUEZ,  FRANCISCO</t>
  </si>
  <si>
    <t>009287195</t>
  </si>
  <si>
    <t>DELGADO SANCHO,  M. ELENA</t>
  </si>
  <si>
    <t>012404482</t>
  </si>
  <si>
    <t>DEZA GOMEZ,  EDUARDO</t>
  </si>
  <si>
    <t>009443883</t>
  </si>
  <si>
    <t>DIAZ ALVAREZ,  ALBERTO EMETERIO</t>
  </si>
  <si>
    <t>070240814</t>
  </si>
  <si>
    <t>DIAZ DE PABLOS,  ANGELA</t>
  </si>
  <si>
    <t>074518622</t>
  </si>
  <si>
    <t>DIAZ FERNANDEZ,  GREGORIO</t>
  </si>
  <si>
    <t>070805938</t>
  </si>
  <si>
    <t>DIAZ GONZALEZ,  IGNACIO</t>
  </si>
  <si>
    <t>071447478</t>
  </si>
  <si>
    <t>DIAZ LLAMAZARES,  PATRICIA</t>
  </si>
  <si>
    <t>071653053</t>
  </si>
  <si>
    <t>DIAZ MUÑIZ,  SAUL</t>
  </si>
  <si>
    <t>009807431</t>
  </si>
  <si>
    <t>DIAZ RODRIGUEZ,  JORGE</t>
  </si>
  <si>
    <t>011955998</t>
  </si>
  <si>
    <t>DIAZ RODRIGUEZ,  MARIA</t>
  </si>
  <si>
    <t>007953877</t>
  </si>
  <si>
    <t>DIAZ SANCHEZ,  JORGE</t>
  </si>
  <si>
    <t>071452641</t>
  </si>
  <si>
    <t>DIAZ SUAREZ,  VICTOR</t>
  </si>
  <si>
    <t>072144847</t>
  </si>
  <si>
    <t>DIAZ TAGLE,  ALEJANDRO</t>
  </si>
  <si>
    <t>032893061</t>
  </si>
  <si>
    <t>DIAZ TEJERINA,  DAVID</t>
  </si>
  <si>
    <t>003899091</t>
  </si>
  <si>
    <t>DIAZ-CARDIEL MAROTO,  CRISTINA</t>
  </si>
  <si>
    <t>071030176</t>
  </si>
  <si>
    <t>DIEGO DOMINGUEZ,  IRENE</t>
  </si>
  <si>
    <t>072882845</t>
  </si>
  <si>
    <t>DIEGO PABLO,  M. TERESA DE</t>
  </si>
  <si>
    <t>071119591</t>
  </si>
  <si>
    <t>DIEGO REPISO,  DIEGO DE</t>
  </si>
  <si>
    <t>005699513</t>
  </si>
  <si>
    <t>DIEGUEZ MARTIN-PORTUGUES,  MARINA</t>
  </si>
  <si>
    <t>047093180</t>
  </si>
  <si>
    <t>DIEGUEZ NUÑEZ,  ALBERTO</t>
  </si>
  <si>
    <t>071432807</t>
  </si>
  <si>
    <t>DIEGUEZ VIDAL,  ERICA</t>
  </si>
  <si>
    <t>012760759</t>
  </si>
  <si>
    <t>DIEZ ALONSO,  M. DEL ROSARIO</t>
  </si>
  <si>
    <t>071265407</t>
  </si>
  <si>
    <t>DIEZ DE LA VILLA,  M.BELEN</t>
  </si>
  <si>
    <t>070882827</t>
  </si>
  <si>
    <t>DIEZ DEL ESTAL,  JUAN MARIO</t>
  </si>
  <si>
    <t>071147188</t>
  </si>
  <si>
    <t>DIEZ GARCIA,  DIEGO</t>
  </si>
  <si>
    <t>016622553</t>
  </si>
  <si>
    <t>DIEZ GOÑI,  MIKEL</t>
  </si>
  <si>
    <t>009808397</t>
  </si>
  <si>
    <t>DIEZ GUTIERREZ,  SERGIO</t>
  </si>
  <si>
    <t>070819461</t>
  </si>
  <si>
    <t>DIEZ RODRIGUEZ,  JAVIER</t>
  </si>
  <si>
    <t>012410204</t>
  </si>
  <si>
    <t>DIEZ ZAPATERO,  AMADEO</t>
  </si>
  <si>
    <t>003138457</t>
  </si>
  <si>
    <t>DOMINGO GARCIA,  ISABEL</t>
  </si>
  <si>
    <t>046925720</t>
  </si>
  <si>
    <t>DOMINGUEZ AGUADERO,  ELENA</t>
  </si>
  <si>
    <t>071939609</t>
  </si>
  <si>
    <t>DOMINGUEZ CALDERON,  VANESA</t>
  </si>
  <si>
    <t>070250568</t>
  </si>
  <si>
    <t>DOMINGUEZ FADRIQUE,  DIEGO</t>
  </si>
  <si>
    <t>043807840</t>
  </si>
  <si>
    <t>DOMINGUEZ LOPEZ,  M. ESTHER</t>
  </si>
  <si>
    <t>070983184</t>
  </si>
  <si>
    <t>DOMINGUEZ MARTIN,  EVA</t>
  </si>
  <si>
    <t>044906725</t>
  </si>
  <si>
    <t>DOMINGUEZ MEDINA,  M. SONIA</t>
  </si>
  <si>
    <t>014308869</t>
  </si>
  <si>
    <t>DOMINGUEZ RODRIGO,  IGNACIO</t>
  </si>
  <si>
    <t>070935368</t>
  </si>
  <si>
    <t>DOMINGUEZ SANCHEZ,  FELIX</t>
  </si>
  <si>
    <t>070862068</t>
  </si>
  <si>
    <t>DOMINGUEZ SANCHEZ,  HECTOR</t>
  </si>
  <si>
    <t>071946280</t>
  </si>
  <si>
    <t>DONCEL ZORITA,  CARLOS</t>
  </si>
  <si>
    <t>005669438</t>
  </si>
  <si>
    <t>DONOSO BLANCO,  MONTSERRAT</t>
  </si>
  <si>
    <t>005709646</t>
  </si>
  <si>
    <t>DONOSO MALAGON,  LUIS MIGUEL</t>
  </si>
  <si>
    <t>005709645</t>
  </si>
  <si>
    <t>DONOSO MALAGON,  MANUEL</t>
  </si>
  <si>
    <t>071155028</t>
  </si>
  <si>
    <t>DONOSO VALTIERRA,  ADRIAN</t>
  </si>
  <si>
    <t>005705324</t>
  </si>
  <si>
    <t>DORADO BAUTISTA,  DAVID GREGORIO</t>
  </si>
  <si>
    <t>044917646</t>
  </si>
  <si>
    <t>DUEÑAS HERRERO,  CRISTINA</t>
  </si>
  <si>
    <t>012417007</t>
  </si>
  <si>
    <t>ECHEVARRIA GARCIA,  LARA AINOA</t>
  </si>
  <si>
    <t>071948328</t>
  </si>
  <si>
    <t>ELENO MACHO,  JUAN ANTONIO</t>
  </si>
  <si>
    <t>070983227</t>
  </si>
  <si>
    <t>ELVIRA SIERRA,  CRISTINA</t>
  </si>
  <si>
    <t>071940598</t>
  </si>
  <si>
    <t>ENCINA ALVAREZ,  TAMARA DE LA</t>
  </si>
  <si>
    <t>053493045</t>
  </si>
  <si>
    <t>ENCINAS GIL,  LAURA</t>
  </si>
  <si>
    <t>007980321</t>
  </si>
  <si>
    <t>ENTISNE SANTOS,  ESTHER</t>
  </si>
  <si>
    <t>004588514</t>
  </si>
  <si>
    <t>ESCAMILLA MARTINEZ,  BEATRIZ</t>
  </si>
  <si>
    <t>048508869</t>
  </si>
  <si>
    <t>ESCAVY MARSILLA,  DAVID BLAS</t>
  </si>
  <si>
    <t>072891851</t>
  </si>
  <si>
    <t>ESCOLAR MATEO,  RAMON</t>
  </si>
  <si>
    <t>070254586</t>
  </si>
  <si>
    <t>ESCRIBANO AJENJO,  CARLOS</t>
  </si>
  <si>
    <t>072889630</t>
  </si>
  <si>
    <t>ESCRIBANO GONZALEZ,  JOSE RAMON</t>
  </si>
  <si>
    <t>004621000</t>
  </si>
  <si>
    <t>ESCRIBANO LANGREO,  VICTOR</t>
  </si>
  <si>
    <t>012366360</t>
  </si>
  <si>
    <t>ESCUDERO PELAYO,  ELENA</t>
  </si>
  <si>
    <t>003133707</t>
  </si>
  <si>
    <t>ESCUDERO VELASCO,  MARTA</t>
  </si>
  <si>
    <t>050185119</t>
  </si>
  <si>
    <t>ESPAÑA BAEZ,  ANGEL JAVIER</t>
  </si>
  <si>
    <t>070872083</t>
  </si>
  <si>
    <t>ESPAÑA DE CORDOBA,  LUCIA</t>
  </si>
  <si>
    <t>071290871</t>
  </si>
  <si>
    <t>ESPARCIA ARNEDO,  CARMEN</t>
  </si>
  <si>
    <t>034782711</t>
  </si>
  <si>
    <t>ESPEJO LEDESMA,  FRANCISCO JAVIER</t>
  </si>
  <si>
    <t>030986117</t>
  </si>
  <si>
    <t>ESPEJO RAMIREZ,  RAFAEL</t>
  </si>
  <si>
    <t>071022456</t>
  </si>
  <si>
    <t>ESTEBAN DE LA GRANJA,  MIGUEL ANGEL</t>
  </si>
  <si>
    <t>003464714</t>
  </si>
  <si>
    <t>ESTEBAN ESTEBAN,  ESTEBAN</t>
  </si>
  <si>
    <t>070907872</t>
  </si>
  <si>
    <t>ESTEVEZ MANZANO,  VICTOR</t>
  </si>
  <si>
    <t>046931891</t>
  </si>
  <si>
    <t>ESTEVEZ SANTILLAN,  JUAN JOSE</t>
  </si>
  <si>
    <t>044632736</t>
  </si>
  <si>
    <t>EZA ARDANAZ,  VICTOR</t>
  </si>
  <si>
    <t>053717823</t>
  </si>
  <si>
    <t>FABA MOYANO,  MARTA</t>
  </si>
  <si>
    <t>071555366</t>
  </si>
  <si>
    <t>FALAGAN SANTOS,  ABEL</t>
  </si>
  <si>
    <t>053382442</t>
  </si>
  <si>
    <t>FALCO PUCHOL,  CARLES</t>
  </si>
  <si>
    <t>076961363</t>
  </si>
  <si>
    <t>FANO GUTIERREZ,  LETICIA</t>
  </si>
  <si>
    <t>032709222</t>
  </si>
  <si>
    <t>FEAL DIAZ,  NESTOR</t>
  </si>
  <si>
    <t>043159608</t>
  </si>
  <si>
    <t>FELIX ARRANZ,  ALBERTO</t>
  </si>
  <si>
    <t>071717088</t>
  </si>
  <si>
    <t>FELIZ BENITEZ,  JURENDY ABIGAIL</t>
  </si>
  <si>
    <t>028944204</t>
  </si>
  <si>
    <t>FERNANDEZ ALCOBA,  PEDRO ENRIQUE</t>
  </si>
  <si>
    <t>071430448</t>
  </si>
  <si>
    <t>FERNANDEZ ALONSO,  LETICIA MONICA</t>
  </si>
  <si>
    <t>047046303</t>
  </si>
  <si>
    <t>FERNANDEZ ALVAREZ,  JOSE CARLOS</t>
  </si>
  <si>
    <t>009271714</t>
  </si>
  <si>
    <t>FERNANDEZ BARRIENTOS,  M. CARMEN</t>
  </si>
  <si>
    <t>071502947</t>
  </si>
  <si>
    <t>FERNANDEZ CABEZA,  ALEJANDRO</t>
  </si>
  <si>
    <t>076125203</t>
  </si>
  <si>
    <t>FERNANDEZ CALLE,  MARIA</t>
  </si>
  <si>
    <t>071025395</t>
  </si>
  <si>
    <t>FERNANDEZ CANDO,  JUDITH</t>
  </si>
  <si>
    <t>050473481</t>
  </si>
  <si>
    <t>FERNANDEZ CARVAJAL,  CARLOS</t>
  </si>
  <si>
    <t>045687261</t>
  </si>
  <si>
    <t>FERNANDEZ CONEJO,  JAIME</t>
  </si>
  <si>
    <t>052413364</t>
  </si>
  <si>
    <t>FERNANDEZ CRESPO,  CRISTINA</t>
  </si>
  <si>
    <t>010067448</t>
  </si>
  <si>
    <t>FERNANDEZ DE ABAJO,  MARIO</t>
  </si>
  <si>
    <t>070937968</t>
  </si>
  <si>
    <t>FERNANDEZ DE LA CRUZ,  CRISTINA</t>
  </si>
  <si>
    <t>006580718</t>
  </si>
  <si>
    <t>FERNANDEZ DE LA CRUZ,  JAVIER</t>
  </si>
  <si>
    <t>071145666</t>
  </si>
  <si>
    <t>FERNANDEZ- DE LA MELA MORATE,  ENRIQUE</t>
  </si>
  <si>
    <t>009779521</t>
  </si>
  <si>
    <t>FERNANDEZ DEL RIO,  SANTIAGO</t>
  </si>
  <si>
    <t>034271435</t>
  </si>
  <si>
    <t>FERNANDEZ DIAZ,  DANIEL</t>
  </si>
  <si>
    <t>053537810</t>
  </si>
  <si>
    <t>FERNANDEZ ESPINA,  DAVID</t>
  </si>
  <si>
    <t>009345654</t>
  </si>
  <si>
    <t>FERNANDEZ ESTEBAN,  M. JOSE</t>
  </si>
  <si>
    <t>071211426</t>
  </si>
  <si>
    <t>FERNANDEZ FERNANDEZ,  M. ANGELES</t>
  </si>
  <si>
    <t>033557835</t>
  </si>
  <si>
    <t>FERNANDEZ FERNANDEZ,  SERGIO</t>
  </si>
  <si>
    <t>053554358</t>
  </si>
  <si>
    <t>FERNANDEZ FERNANDEZ-ACEVEDO,  JOSE FRANCISCO</t>
  </si>
  <si>
    <t>045682571</t>
  </si>
  <si>
    <t>FERNANDEZ FERRERO,  JUAN</t>
  </si>
  <si>
    <t>045686611</t>
  </si>
  <si>
    <t>FERNANDEZ FURONES,  MIGUEL ANGEL</t>
  </si>
  <si>
    <t>072097560</t>
  </si>
  <si>
    <t>FERNANDEZ GARCIA,  ALEJANDRO</t>
  </si>
  <si>
    <t>071681962</t>
  </si>
  <si>
    <t>FERNANDEZ GARCIA,  DESIREE</t>
  </si>
  <si>
    <t>053520357</t>
  </si>
  <si>
    <t>FERNANDEZ GARCIA,  IRIS</t>
  </si>
  <si>
    <t>009815164</t>
  </si>
  <si>
    <t>FERNANDEZ GARCIA,  SONIA</t>
  </si>
  <si>
    <t>012419810</t>
  </si>
  <si>
    <t>FERNANDEZ GARROTE,  ERNESTO</t>
  </si>
  <si>
    <t>010082211</t>
  </si>
  <si>
    <t>FERNANDEZ GAVELA,  ABEL</t>
  </si>
  <si>
    <t>071662256</t>
  </si>
  <si>
    <t>FERNANDEZ GAYO,  JAIRO</t>
  </si>
  <si>
    <t>042222132</t>
  </si>
  <si>
    <t>FERNANDEZ GOMEZ,  JULIA</t>
  </si>
  <si>
    <t>071934358</t>
  </si>
  <si>
    <t>FERNANDEZ GONZALEZ,  ALVARO</t>
  </si>
  <si>
    <t>009778151</t>
  </si>
  <si>
    <t>FERNANDEZ GONZALEZ,  ANA BELEN</t>
  </si>
  <si>
    <t>053529535</t>
  </si>
  <si>
    <t>FERNANDEZ GONZALEZ,  SAUL</t>
  </si>
  <si>
    <t>072738110</t>
  </si>
  <si>
    <t>FERNANDEZ GUERRA,  ROBERTO</t>
  </si>
  <si>
    <t>076250970</t>
  </si>
  <si>
    <t>FERNANDEZ GUERRERO,  JULIA</t>
  </si>
  <si>
    <t>071550018</t>
  </si>
  <si>
    <t>FERNANDEZ LOBATO,  LUIS</t>
  </si>
  <si>
    <t>071275656</t>
  </si>
  <si>
    <t>FERNANDEZ LOPEZ,  DAVID</t>
  </si>
  <si>
    <t>071710092</t>
  </si>
  <si>
    <t>FERNANDEZ MAESTRE,  JOSE</t>
  </si>
  <si>
    <t>072100940</t>
  </si>
  <si>
    <t>FERNANDEZ MANSO,  ANABEL</t>
  </si>
  <si>
    <t>071520153</t>
  </si>
  <si>
    <t>FERNANDEZ MARCHANTE,  SANDRA</t>
  </si>
  <si>
    <t>071673481</t>
  </si>
  <si>
    <t>FERNANDEZ MARTINEZ,  DAVID</t>
  </si>
  <si>
    <t>009800719</t>
  </si>
  <si>
    <t>FERNANDEZ MATEOS,  MARCOS JOSE</t>
  </si>
  <si>
    <t>071107326</t>
  </si>
  <si>
    <t>FERNANDEZ MEDRANO,  FELIPE</t>
  </si>
  <si>
    <t>009796356</t>
  </si>
  <si>
    <t>FERNANDEZ MENENDEZ,  FRANCISCO JOSE</t>
  </si>
  <si>
    <t>071646242</t>
  </si>
  <si>
    <t>FERNANDEZ MENENDEZ,  LUIS</t>
  </si>
  <si>
    <t>009787319</t>
  </si>
  <si>
    <t>FERNANDEZ MORAN,  BEATRIZ</t>
  </si>
  <si>
    <t>047098255</t>
  </si>
  <si>
    <t>FERNANDEZ MUÑOZ,  ALEJANDRO ANTOLIN</t>
  </si>
  <si>
    <t>004216474</t>
  </si>
  <si>
    <t>FERNANDEZ ORTIZ,  RAFAEL</t>
  </si>
  <si>
    <t>045682917</t>
  </si>
  <si>
    <t>FERNANDEZ PELAEZ,  ISABEL</t>
  </si>
  <si>
    <t>072889576</t>
  </si>
  <si>
    <t>FERNANDEZ PINEDO,  VIRGINIA</t>
  </si>
  <si>
    <t>071519554</t>
  </si>
  <si>
    <t>FERNANDEZ POLO,  ALEJANDRO</t>
  </si>
  <si>
    <t>071446248</t>
  </si>
  <si>
    <t>FERNANDEZ PRADO,  SARA</t>
  </si>
  <si>
    <t>009793989</t>
  </si>
  <si>
    <t>FERNANDEZ RODRIGUEZ,  JOSE ANTONIO</t>
  </si>
  <si>
    <t>047450875</t>
  </si>
  <si>
    <t>FERNANDEZ RODRIGUEZ,  VICTOR</t>
  </si>
  <si>
    <t>071645693</t>
  </si>
  <si>
    <t>FERNANDEZ RUBIO,  ROSARIO</t>
  </si>
  <si>
    <t>076941740</t>
  </si>
  <si>
    <t>FERNANDEZ SUAREZ,  ROBERTO</t>
  </si>
  <si>
    <t>012769146</t>
  </si>
  <si>
    <t>FERNANDEZ TIJERO,  ABEL</t>
  </si>
  <si>
    <t>071553511</t>
  </si>
  <si>
    <t>FERNANDEZ VIDAL,  RICARDO</t>
  </si>
  <si>
    <t>070578089</t>
  </si>
  <si>
    <t>FERNANDEZ-CALVILLO GARCIA-CANO,  MANUEL</t>
  </si>
  <si>
    <t>013124628</t>
  </si>
  <si>
    <t>FERNANDEZ-LOMANA SAIZ,  CARIDAD MILAGROS</t>
  </si>
  <si>
    <t>011961774</t>
  </si>
  <si>
    <t>FERREIRO ALVAREZ,  ANA M.</t>
  </si>
  <si>
    <t>044489982</t>
  </si>
  <si>
    <t>FERREIRO PEREZ,  MARIA</t>
  </si>
  <si>
    <t>033340231</t>
  </si>
  <si>
    <t>FERREIRO VAZQUEZ,  M. DEL MAR</t>
  </si>
  <si>
    <t>071514410</t>
  </si>
  <si>
    <t>FERRERAS ALVAREZ,  DANIEL JESUS</t>
  </si>
  <si>
    <t>011971614</t>
  </si>
  <si>
    <t>FERRERAS VIDAL,  IGNACIO MANUEL</t>
  </si>
  <si>
    <t>052997468</t>
  </si>
  <si>
    <t>FIDALGO MARTINEZ,  DAVID</t>
  </si>
  <si>
    <t>071428175</t>
  </si>
  <si>
    <t>FIDALGO PARAMO,  PEDRO</t>
  </si>
  <si>
    <t>071442149</t>
  </si>
  <si>
    <t>FLECHA GONZALEZ,  PAULA</t>
  </si>
  <si>
    <t>033351451</t>
  </si>
  <si>
    <t>FOLGUEIRAS VARELA,  JAVIER</t>
  </si>
  <si>
    <t>009449314</t>
  </si>
  <si>
    <t>FORCELLEDO MARTINEZ,  MONICA</t>
  </si>
  <si>
    <t>012777996</t>
  </si>
  <si>
    <t>FRADEJAS DE LA VEGA,  IVAN</t>
  </si>
  <si>
    <t>079339562</t>
  </si>
  <si>
    <t>FRAGA CEREIJO,  SORAYA</t>
  </si>
  <si>
    <t>071952308</t>
  </si>
  <si>
    <t>FRAILE CORDON,  NOELIA</t>
  </si>
  <si>
    <t>012341203</t>
  </si>
  <si>
    <t>FRAILE GALICIA,  REBECA</t>
  </si>
  <si>
    <t>071556172</t>
  </si>
  <si>
    <t>FRAILE GONZALEZ,  JUAN M.</t>
  </si>
  <si>
    <t>005305539</t>
  </si>
  <si>
    <t>FREIRE FERRERO,  DIANA</t>
  </si>
  <si>
    <t>036100423</t>
  </si>
  <si>
    <t>FREIRE PIÑEIRO,  JOSE MANUEL</t>
  </si>
  <si>
    <t>012335176</t>
  </si>
  <si>
    <t>FRIAS SANZ,  JUAN</t>
  </si>
  <si>
    <t>071030655</t>
  </si>
  <si>
    <t>FRONTELA DIEGUEZ,  CLARA</t>
  </si>
  <si>
    <t>003416404</t>
  </si>
  <si>
    <t>FRUTOS ALVAREZ,  M. ANGELES DE</t>
  </si>
  <si>
    <t>071120123</t>
  </si>
  <si>
    <t>FRUTOS ARRANZ,  DANIEL DE</t>
  </si>
  <si>
    <t>071164273</t>
  </si>
  <si>
    <t>FRUTOS DE MIGUEL,  JONATAN</t>
  </si>
  <si>
    <t>071426219</t>
  </si>
  <si>
    <t>FUENTE COJO,  JOSE EUGENIO DE LA</t>
  </si>
  <si>
    <t>012421855</t>
  </si>
  <si>
    <t>FUENTE GALLEGO,  EDUARDO DE LA</t>
  </si>
  <si>
    <t>071162386</t>
  </si>
  <si>
    <t>FUENTE VILLAMAÑAN,  VICTOR ALFONSO DE LA</t>
  </si>
  <si>
    <t>070899490</t>
  </si>
  <si>
    <t>FUENTES RODRIGUEZ,  TERESA</t>
  </si>
  <si>
    <t>071027979</t>
  </si>
  <si>
    <t>FUENTES RUBIO,  DEMELSA M.</t>
  </si>
  <si>
    <t>011970947</t>
  </si>
  <si>
    <t>FUENTES VAQUERO,  MANUEL</t>
  </si>
  <si>
    <t>012778886</t>
  </si>
  <si>
    <t>FUENTES YUDEGO,  LUIS IGNACIO</t>
  </si>
  <si>
    <t>010202374</t>
  </si>
  <si>
    <t>FUERTES DELGADO,  VALERIANO</t>
  </si>
  <si>
    <t>018449899</t>
  </si>
  <si>
    <t>FUERTES ESCRICHE,  SERGIO</t>
  </si>
  <si>
    <t>053526562</t>
  </si>
  <si>
    <t>GAGO COSTALES,  JOSE MANUEL</t>
  </si>
  <si>
    <t>012245100</t>
  </si>
  <si>
    <t>GAGO GAGO,  M. LUISA</t>
  </si>
  <si>
    <t>008888098</t>
  </si>
  <si>
    <t>GALA CARRIZOSA,  JAIME</t>
  </si>
  <si>
    <t>009320008</t>
  </si>
  <si>
    <t>GALAN DE LA FUENTE,  M .CRISTINA</t>
  </si>
  <si>
    <t>070822585</t>
  </si>
  <si>
    <t>GALAN GARCIA,  JESUS</t>
  </si>
  <si>
    <t>071222642</t>
  </si>
  <si>
    <t>GALAN LOPEZ DE LERMA,  CARLOS</t>
  </si>
  <si>
    <t>007874324</t>
  </si>
  <si>
    <t>GALAN PAZ,  M. ESMERALDA</t>
  </si>
  <si>
    <t>007268904</t>
  </si>
  <si>
    <t>GALAN RIVERA,  DOMINGO</t>
  </si>
  <si>
    <t>051090116</t>
  </si>
  <si>
    <t>GALAN SAEZ,  SOFIA</t>
  </si>
  <si>
    <t>053069737</t>
  </si>
  <si>
    <t>GALEOTE CABRERA,  JAVIER</t>
  </si>
  <si>
    <t>053573054</t>
  </si>
  <si>
    <t>GALLARDO MASA,  M. JOSE</t>
  </si>
  <si>
    <t>071229661</t>
  </si>
  <si>
    <t>GALLEGO ALCAZAR,  M. DEL CARMEN</t>
  </si>
  <si>
    <t>076926516</t>
  </si>
  <si>
    <t>GALLEGO BERNARDEZ,  VICTOR</t>
  </si>
  <si>
    <t>071157395</t>
  </si>
  <si>
    <t>GALLEGO LORENZO,  JESUS</t>
  </si>
  <si>
    <t>071458399</t>
  </si>
  <si>
    <t>GALLEGO PEREZ,  PABLO</t>
  </si>
  <si>
    <t>071228941</t>
  </si>
  <si>
    <t>GALLEGO VALERO,  FATIMA</t>
  </si>
  <si>
    <t>044914889</t>
  </si>
  <si>
    <t>GALVAN LOBATO,  JULIO DANIEL</t>
  </si>
  <si>
    <t>029135759</t>
  </si>
  <si>
    <t>GALVEZ GIMENO,  DIEGO</t>
  </si>
  <si>
    <t>008899625</t>
  </si>
  <si>
    <t>GAMERO PORTILLO,  M. GRACIA</t>
  </si>
  <si>
    <t>005929209</t>
  </si>
  <si>
    <t>GARCIA ACERO,  JAVIER</t>
  </si>
  <si>
    <t>050899810</t>
  </si>
  <si>
    <t>GARCIA ACOSTA,  GEMA</t>
  </si>
  <si>
    <t>071945332</t>
  </si>
  <si>
    <t>GARCIA ANTON,  ROBERTO</t>
  </si>
  <si>
    <t>003472640</t>
  </si>
  <si>
    <t>GARCIA ARRANZ,  SANDRA</t>
  </si>
  <si>
    <t>006582213</t>
  </si>
  <si>
    <t>GARCIA AVALOS,  M.JOSE</t>
  </si>
  <si>
    <t>006552446</t>
  </si>
  <si>
    <t>GARCIA BAENA,  M. PILAR</t>
  </si>
  <si>
    <t>012751585</t>
  </si>
  <si>
    <t>GARCIA BLANCO,  BEGOÑA RAQUEL</t>
  </si>
  <si>
    <t>009441496</t>
  </si>
  <si>
    <t>GARCIA BLANCO,  CASIMIRO</t>
  </si>
  <si>
    <t>071940629</t>
  </si>
  <si>
    <t>GARCIA BRAVO,  OSCAR</t>
  </si>
  <si>
    <t>005401816</t>
  </si>
  <si>
    <t>GARCIA BUCERO,  CARLOS</t>
  </si>
  <si>
    <t>009813815</t>
  </si>
  <si>
    <t>GARCIA CALLE,  BORJA</t>
  </si>
  <si>
    <t>047525771</t>
  </si>
  <si>
    <t>GARCIA CALVO,  DAVID</t>
  </si>
  <si>
    <t>012413439</t>
  </si>
  <si>
    <t>GARCIA CASTRO,  TANIA</t>
  </si>
  <si>
    <t>006265861</t>
  </si>
  <si>
    <t>GARCIA CICUENDEZ,  MARIO</t>
  </si>
  <si>
    <t>071295291</t>
  </si>
  <si>
    <t>GARCIA CORRAL,  GONZALO</t>
  </si>
  <si>
    <t>045556766</t>
  </si>
  <si>
    <t>GARCIA CUELLAR,  CARMEN</t>
  </si>
  <si>
    <t>070244574</t>
  </si>
  <si>
    <t>GARCIA CUELLAR,  JESUS MANUEL</t>
  </si>
  <si>
    <t>071933031</t>
  </si>
  <si>
    <t>GARCIA DE CASTRO,  ELISA</t>
  </si>
  <si>
    <t>071664292</t>
  </si>
  <si>
    <t>GARCIA DE LA CORTINA,  LETICIA</t>
  </si>
  <si>
    <t>045683014</t>
  </si>
  <si>
    <t>GARCIA DE LEON,  ALBERTO PABLO</t>
  </si>
  <si>
    <t>012396458</t>
  </si>
  <si>
    <t>GARCIA DE ROZAS,  ANA M.</t>
  </si>
  <si>
    <t>070896369</t>
  </si>
  <si>
    <t>GARCIA DEL RIO,  JORGE</t>
  </si>
  <si>
    <t>071144084</t>
  </si>
  <si>
    <t>GARCIA DEL VAL,  SONIA</t>
  </si>
  <si>
    <t>073106350</t>
  </si>
  <si>
    <t>GARCIA DELGADO,  MIRIAM</t>
  </si>
  <si>
    <t>015452151</t>
  </si>
  <si>
    <t>GARCIA DIAZ,  EZEQUIEL</t>
  </si>
  <si>
    <t>071094189</t>
  </si>
  <si>
    <t>GARCIA DIAZ,  LAURA</t>
  </si>
  <si>
    <t>003474240</t>
  </si>
  <si>
    <t>GARCIA DIEZ,  JAVIER</t>
  </si>
  <si>
    <t>070865992</t>
  </si>
  <si>
    <t>GARCIA EGIDO,  JOSE</t>
  </si>
  <si>
    <t>009442078</t>
  </si>
  <si>
    <t>GARCIA FERNANDEZ,  ANA BELEN</t>
  </si>
  <si>
    <t>034883679</t>
  </si>
  <si>
    <t>GARCIA FERNANDEZ,  BRAIS</t>
  </si>
  <si>
    <t>009793714</t>
  </si>
  <si>
    <t>GARCIA FRAILE,  JOSE LUIS</t>
  </si>
  <si>
    <t>013304357</t>
  </si>
  <si>
    <t>GARCIA GARAY,  OLAIA</t>
  </si>
  <si>
    <t>009813957</t>
  </si>
  <si>
    <t>GARCIA GARCIA,  CARLOS</t>
  </si>
  <si>
    <t>071116593</t>
  </si>
  <si>
    <t>GARCIA GARCIA,  FRANCISCO JAVIER</t>
  </si>
  <si>
    <t>070865819</t>
  </si>
  <si>
    <t>GARCIA GARCIA,  JUAN ANDRES</t>
  </si>
  <si>
    <t>012407638</t>
  </si>
  <si>
    <t>GARCIA GARCIA,  JUNCAL</t>
  </si>
  <si>
    <t>009342149</t>
  </si>
  <si>
    <t>GARCIA GARCIA,  MIGUEL</t>
  </si>
  <si>
    <t>071456004</t>
  </si>
  <si>
    <t>GARCIA GARCIA,  MONICA</t>
  </si>
  <si>
    <t>070246814</t>
  </si>
  <si>
    <t>GARCIA GIL,  MARTA</t>
  </si>
  <si>
    <t>009793134</t>
  </si>
  <si>
    <t>GARCIA GOMEZ,  CARLOS JAVIER</t>
  </si>
  <si>
    <t>070823850</t>
  </si>
  <si>
    <t>GARCIA GOMEZ,  SONIA</t>
  </si>
  <si>
    <t>007986878</t>
  </si>
  <si>
    <t>GARCIA GONZALEZ,  ANGEL ANTONIO</t>
  </si>
  <si>
    <t>012341527</t>
  </si>
  <si>
    <t>GARCIA GONZALEZ,  DANIEL</t>
  </si>
  <si>
    <t>070806322</t>
  </si>
  <si>
    <t>GARCIA GONZALEZ,  DIEGO</t>
  </si>
  <si>
    <t>070814057</t>
  </si>
  <si>
    <t>045705026</t>
  </si>
  <si>
    <t>GARCIA GONZALEZ,  JESUS</t>
  </si>
  <si>
    <t>070253632</t>
  </si>
  <si>
    <t>GARCIA GONZALEZ,  JUAN</t>
  </si>
  <si>
    <t>007863837</t>
  </si>
  <si>
    <t>GARCIA GONZALEZ,  M. PALOMA</t>
  </si>
  <si>
    <t>048633201</t>
  </si>
  <si>
    <t>GARCIA GUERRERO,  M. VICTORIA</t>
  </si>
  <si>
    <t>072892835</t>
  </si>
  <si>
    <t>GARCIA HERRERO,  RICARDO</t>
  </si>
  <si>
    <t>044903622</t>
  </si>
  <si>
    <t>GARCIA HORMIAS,  SARA</t>
  </si>
  <si>
    <t>011948635</t>
  </si>
  <si>
    <t>GARCIA JAÑEZ,  FLORENTINO B</t>
  </si>
  <si>
    <t>011972785</t>
  </si>
  <si>
    <t>GARCIA LOPEZ,  ELENA</t>
  </si>
  <si>
    <t>033537947</t>
  </si>
  <si>
    <t>GARCIA LOPEZ,  JAVIER</t>
  </si>
  <si>
    <t>009786451</t>
  </si>
  <si>
    <t>GARCIA LORENZANA,  GREGORIO</t>
  </si>
  <si>
    <t>070868148</t>
  </si>
  <si>
    <t>GARCIA MARCOS,  JOSE MANUEL</t>
  </si>
  <si>
    <t>070810959</t>
  </si>
  <si>
    <t>GARCIA MARTIN,  ANTONIO</t>
  </si>
  <si>
    <t>052414263</t>
  </si>
  <si>
    <t>GARCIA MARTIN,  JUAN GABRIEL</t>
  </si>
  <si>
    <t>012404743</t>
  </si>
  <si>
    <t>GARCIA MARTIN,  JUAN OLIVER</t>
  </si>
  <si>
    <t>070886026</t>
  </si>
  <si>
    <t>GARCIA MARTIN,  RAUL</t>
  </si>
  <si>
    <t>044401572</t>
  </si>
  <si>
    <t>GARCIA MARTIN,  ROSA ISABEL</t>
  </si>
  <si>
    <t>071552154</t>
  </si>
  <si>
    <t>GARCIA MARTINEZ,  FERNANDO</t>
  </si>
  <si>
    <t>015391467</t>
  </si>
  <si>
    <t>GARCIA MARTINEZ,  SERGIO</t>
  </si>
  <si>
    <t>052971563</t>
  </si>
  <si>
    <t>GARCIA MESONERO,  M. YOLANDA</t>
  </si>
  <si>
    <t>012420673</t>
  </si>
  <si>
    <t>GARCIA MOLINA,  M. ISABEL</t>
  </si>
  <si>
    <t>011966885</t>
  </si>
  <si>
    <t>GARCIA MORENO,  JOSE ANTONIO</t>
  </si>
  <si>
    <t>003467616</t>
  </si>
  <si>
    <t>GARCIA MUÑOZ,  MIRIAN</t>
  </si>
  <si>
    <t>006565466</t>
  </si>
  <si>
    <t>GARCIA NIETO,  ALBERTO</t>
  </si>
  <si>
    <t>071123237</t>
  </si>
  <si>
    <t>GARCIA NORIEGA,  MARIA</t>
  </si>
  <si>
    <t>071280598</t>
  </si>
  <si>
    <t>GARCIA OBREGON,  VANESA</t>
  </si>
  <si>
    <t>076958830</t>
  </si>
  <si>
    <t>GARCIA PALACIO,  JESUS</t>
  </si>
  <si>
    <t>071108438</t>
  </si>
  <si>
    <t>GARCIA PEREZ,  DAVID</t>
  </si>
  <si>
    <t>047070355</t>
  </si>
  <si>
    <t>GARCIA PICAZO,  M. CARMEN</t>
  </si>
  <si>
    <t>071950524</t>
  </si>
  <si>
    <t>GARCIA RABANAL,  BEATRIZ VICTORIA</t>
  </si>
  <si>
    <t>044428813</t>
  </si>
  <si>
    <t>GARCIA RAMON,  JOSE ANTONIO</t>
  </si>
  <si>
    <t>070075284</t>
  </si>
  <si>
    <t>GARCIA RICO,  LUIS</t>
  </si>
  <si>
    <t>071424638</t>
  </si>
  <si>
    <t>GARCIA RIVERA,  CESAR</t>
  </si>
  <si>
    <t>070818831</t>
  </si>
  <si>
    <t>GARCIA RODRIGUEZ,  ALEJANDRO</t>
  </si>
  <si>
    <t>070895075</t>
  </si>
  <si>
    <t>GARCIA RODRIGUEZ,  ANA</t>
  </si>
  <si>
    <t>072884993</t>
  </si>
  <si>
    <t>GARCIA RODRIGUEZ,  CRISTINA</t>
  </si>
  <si>
    <t>070240719</t>
  </si>
  <si>
    <t>GARCIA RODRIGUEZ,  DAVID</t>
  </si>
  <si>
    <t>050480338</t>
  </si>
  <si>
    <t>GARCIA RODRIGUEZ-TORICES,  ERICA</t>
  </si>
  <si>
    <t>003905301</t>
  </si>
  <si>
    <t>GARCIA ROMERO,  CRISTINA</t>
  </si>
  <si>
    <t>012337145</t>
  </si>
  <si>
    <t>GARCIA ROMO,  MARTA</t>
  </si>
  <si>
    <t>015501356</t>
  </si>
  <si>
    <t>GARCIA RUIZ,  M. DEL MAR</t>
  </si>
  <si>
    <t>071140066</t>
  </si>
  <si>
    <t>GARCIA SAN MIGUEL,  MARCOS</t>
  </si>
  <si>
    <t>070864643</t>
  </si>
  <si>
    <t>GARCIA SANCHEZ,  JOSE ANGEL</t>
  </si>
  <si>
    <t>071155351</t>
  </si>
  <si>
    <t>GARCIA SANCHO,  M. JESUS</t>
  </si>
  <si>
    <t>071271286</t>
  </si>
  <si>
    <t>GARCIA SERRANO,  SONIA</t>
  </si>
  <si>
    <t>047063950</t>
  </si>
  <si>
    <t>GARCIA SEVILLA,  MIGUEL ANGEL</t>
  </si>
  <si>
    <t>023045684</t>
  </si>
  <si>
    <t>GARCIA SIDRACH DE CARDONA,  CARLOS</t>
  </si>
  <si>
    <t>073019980</t>
  </si>
  <si>
    <t>GARCIA SOLER,  LAURA</t>
  </si>
  <si>
    <t>003902496</t>
  </si>
  <si>
    <t>GARCIA SORELL,  DAVID</t>
  </si>
  <si>
    <t>071267104</t>
  </si>
  <si>
    <t>GARCIA TOVAR,  SILVIA</t>
  </si>
  <si>
    <t>071152566</t>
  </si>
  <si>
    <t>GARCIA VEGANZONES,  PATRICIA</t>
  </si>
  <si>
    <t>012339877</t>
  </si>
  <si>
    <t>GARCIA VELASCO,  ALVARO</t>
  </si>
  <si>
    <t>070897382</t>
  </si>
  <si>
    <t>GARCIA YUNCAL,  PEDRO</t>
  </si>
  <si>
    <t>006579703</t>
  </si>
  <si>
    <t>GARCIA ZAMORANO,  RODRIGO</t>
  </si>
  <si>
    <t>007857124</t>
  </si>
  <si>
    <t>GARCIA ZAPATERO,  M. DOLORES</t>
  </si>
  <si>
    <t>076128003</t>
  </si>
  <si>
    <t>GARGANTILLA FERNANDEZ,  PABLO</t>
  </si>
  <si>
    <t>072071641</t>
  </si>
  <si>
    <t>GARNICA HOZ,  JOSE LUIS</t>
  </si>
  <si>
    <t>006254081</t>
  </si>
  <si>
    <t>GAROZ OLIVARES,  PABLO</t>
  </si>
  <si>
    <t>071954145</t>
  </si>
  <si>
    <t>GARRACHON CEMBRERO,  ALBERTO</t>
  </si>
  <si>
    <t>044410551</t>
  </si>
  <si>
    <t>GARRIDO CARPINTERO,  BEATRIZ</t>
  </si>
  <si>
    <t>047090555</t>
  </si>
  <si>
    <t>GARRIDO CUENCA,  REMEDIOS</t>
  </si>
  <si>
    <t>045682426</t>
  </si>
  <si>
    <t>GARRIDO DIEZ,  EVA M.</t>
  </si>
  <si>
    <t>012423597</t>
  </si>
  <si>
    <t>GARRIDO HERNANDEZ,  NESTOR</t>
  </si>
  <si>
    <t>071152585</t>
  </si>
  <si>
    <t>GARRIDO HERNANDO,  JAVIER</t>
  </si>
  <si>
    <t>076115747</t>
  </si>
  <si>
    <t>GARRIDO HORNERO,  JOSE IVAN</t>
  </si>
  <si>
    <t>014309749</t>
  </si>
  <si>
    <t>GARZO IZQUIERDO,  ESTHER</t>
  </si>
  <si>
    <t>012327103</t>
  </si>
  <si>
    <t>GAVILANES FIDALGO,  ALBERTO</t>
  </si>
  <si>
    <t>012418879</t>
  </si>
  <si>
    <t>GETE HERNANDEZ,  CARLOS GUILLERMO</t>
  </si>
  <si>
    <t>072893453</t>
  </si>
  <si>
    <t>GIL ALONSO,  LAURA</t>
  </si>
  <si>
    <t>015242422</t>
  </si>
  <si>
    <t>GIL ANGULO,  JOSE Mª</t>
  </si>
  <si>
    <t>070258797</t>
  </si>
  <si>
    <t>GIL DOMINGO,  DAVID</t>
  </si>
  <si>
    <t>004223465</t>
  </si>
  <si>
    <t>GIL GUTIERREZ,  ROBERTO</t>
  </si>
  <si>
    <t>005933141</t>
  </si>
  <si>
    <t>GIL NEVADO,  SANTIAGO</t>
  </si>
  <si>
    <t>078753035</t>
  </si>
  <si>
    <t>GIL PEREZ,  AITANA</t>
  </si>
  <si>
    <t>071150575</t>
  </si>
  <si>
    <t>GIL TORRES,  MIGUEL</t>
  </si>
  <si>
    <t>009336594</t>
  </si>
  <si>
    <t>GIL VILLANUEVA,  MONICA</t>
  </si>
  <si>
    <t>012400966</t>
  </si>
  <si>
    <t>GIRALDA BARBACHANO,  JOSE M.</t>
  </si>
  <si>
    <t>007255859</t>
  </si>
  <si>
    <t>GOMEZ BENITEZ,  JUAN MANUEL</t>
  </si>
  <si>
    <t>003455618</t>
  </si>
  <si>
    <t>GOMEZ CANDELA,  M. PAZ</t>
  </si>
  <si>
    <t>009281293</t>
  </si>
  <si>
    <t>GOMEZ CANDUELA,  M. DEL CARMEN</t>
  </si>
  <si>
    <t>071958377</t>
  </si>
  <si>
    <t>GOMEZ CONDE,  ISABEL</t>
  </si>
  <si>
    <t>047530333</t>
  </si>
  <si>
    <t>GOMEZ DE LA CAGIGA,  CLAUDIA</t>
  </si>
  <si>
    <t>071943894</t>
  </si>
  <si>
    <t>GOMEZ FERNANDEZ,  CESAR</t>
  </si>
  <si>
    <t>071958224</t>
  </si>
  <si>
    <t>GOMEZ FRAILE,  ISABEL</t>
  </si>
  <si>
    <t>070248573</t>
  </si>
  <si>
    <t>GOMEZ FUENTES,  JESUS</t>
  </si>
  <si>
    <t>080054867</t>
  </si>
  <si>
    <t>GOMEZ GALLARDO,  JAVIER LUIS</t>
  </si>
  <si>
    <t>080054866</t>
  </si>
  <si>
    <t>GOMEZ GALLARDO,  JOSE DAVID</t>
  </si>
  <si>
    <t>070240862</t>
  </si>
  <si>
    <t>GOMEZ MERINO,  DANIEL</t>
  </si>
  <si>
    <t>071155688</t>
  </si>
  <si>
    <t>GOMEZ MONGE,  ANTONIO</t>
  </si>
  <si>
    <t>070982508</t>
  </si>
  <si>
    <t>GOMEZ MORENO,  DAVID</t>
  </si>
  <si>
    <t>000681204</t>
  </si>
  <si>
    <t>GOMEZ NUÑEZ,  ROSA M.</t>
  </si>
  <si>
    <t>070252874</t>
  </si>
  <si>
    <t>GOMEZ PALOMARES,  AARON</t>
  </si>
  <si>
    <t>007873055</t>
  </si>
  <si>
    <t>GOMEZ PEREZ,  ZAIDA</t>
  </si>
  <si>
    <t>071140090</t>
  </si>
  <si>
    <t>GOMEZ PRIETO,  DAVID</t>
  </si>
  <si>
    <t>071950369</t>
  </si>
  <si>
    <t>GOMEZ RODRIGUEZ,  EDUARDO ALBERTO</t>
  </si>
  <si>
    <t>012418928</t>
  </si>
  <si>
    <t>GOMEZ RODRIGUEZ,  OLAYA</t>
  </si>
  <si>
    <t>076138437</t>
  </si>
  <si>
    <t>GONZALEZ ALCON,  FRANCISCO JAVIER</t>
  </si>
  <si>
    <t>071666074</t>
  </si>
  <si>
    <t>GONZALEZ ALVAREZ,  ABEL</t>
  </si>
  <si>
    <t>010088991</t>
  </si>
  <si>
    <t>GONZALEZ ALVAREZ,  BENITA</t>
  </si>
  <si>
    <t>071135732</t>
  </si>
  <si>
    <t>GONZALEZ ANDALUZ,  M. ASUNCION</t>
  </si>
  <si>
    <t>070822039</t>
  </si>
  <si>
    <t>GONZALEZ BERRON,  IVAN</t>
  </si>
  <si>
    <t>071441676</t>
  </si>
  <si>
    <t>GONZALEZ BORRAZ,  IVAN</t>
  </si>
  <si>
    <t>071156117</t>
  </si>
  <si>
    <t>GONZALEZ CALVO,  PATRICIA</t>
  </si>
  <si>
    <t>009415773</t>
  </si>
  <si>
    <t>GONZALEZ CARBALLAL,  JOSE MIGUEL</t>
  </si>
  <si>
    <t>076720844</t>
  </si>
  <si>
    <t>GONZALEZ CARRACEDO,  SERGIO</t>
  </si>
  <si>
    <t>012332725</t>
  </si>
  <si>
    <t>GONZALEZ CASAS,  M. INES</t>
  </si>
  <si>
    <t>053645600</t>
  </si>
  <si>
    <t>GONZALEZ ESTEBAN,  JORGE</t>
  </si>
  <si>
    <t>009335592</t>
  </si>
  <si>
    <t>GONZALEZ FELIZ,  MARCOS ANTONIO</t>
  </si>
  <si>
    <t>076025284</t>
  </si>
  <si>
    <t>GONZALEZ FERNANDEZ,  ANDREA</t>
  </si>
  <si>
    <t>036166319</t>
  </si>
  <si>
    <t>GONZALEZ FREITAS,  PATRICIA</t>
  </si>
  <si>
    <t>071022157</t>
  </si>
  <si>
    <t>GONZALEZ GALLEGO,  ALFONSO</t>
  </si>
  <si>
    <t>071945002</t>
  </si>
  <si>
    <t>GONZALEZ GARCIA,  MANUEL</t>
  </si>
  <si>
    <t>076952745</t>
  </si>
  <si>
    <t>GONZALEZ GARCIA,  PABLO</t>
  </si>
  <si>
    <t>070887323</t>
  </si>
  <si>
    <t>GONZALEZ GARCIA,  SERGIO</t>
  </si>
  <si>
    <t>071425927</t>
  </si>
  <si>
    <t>070892794</t>
  </si>
  <si>
    <t>047082837</t>
  </si>
  <si>
    <t>GONZALEZ GARRIDO,  CRISTINA</t>
  </si>
  <si>
    <t>047089358</t>
  </si>
  <si>
    <t>GONZALEZ GARRIDO,  JOAQUIN</t>
  </si>
  <si>
    <t>070874477</t>
  </si>
  <si>
    <t>GONZALEZ GIL,  JOSE IGNACIO</t>
  </si>
  <si>
    <t>070803834</t>
  </si>
  <si>
    <t>GONZALEZ GOMEZ,  JUAN ANDRES</t>
  </si>
  <si>
    <t>071034777</t>
  </si>
  <si>
    <t>GONZALEZ GONZALEZ,  ISABEL</t>
  </si>
  <si>
    <t>009448606</t>
  </si>
  <si>
    <t>GONZALEZ GONZALEZ,  KEVIN</t>
  </si>
  <si>
    <t>009799587</t>
  </si>
  <si>
    <t>GONZALEZ GONZALEZ,  MARGARITA</t>
  </si>
  <si>
    <t>071654468</t>
  </si>
  <si>
    <t>GONZALEZ GONZALEZ,  ROCIO</t>
  </si>
  <si>
    <t>007879105</t>
  </si>
  <si>
    <t>GONZALEZ HERNANDEZ,  FRANCISCO JAVIER</t>
  </si>
  <si>
    <t>070869744</t>
  </si>
  <si>
    <t>GONZALEZ HERNANDEZ,  LETICIA</t>
  </si>
  <si>
    <t>012386519</t>
  </si>
  <si>
    <t>GONZALEZ HERRAN,  JOSE LUIS</t>
  </si>
  <si>
    <t>052412718</t>
  </si>
  <si>
    <t>GONZALEZ HERRERA,  ANGEL DAVID</t>
  </si>
  <si>
    <t>071291155</t>
  </si>
  <si>
    <t>GONZALEZ HORTIGÜELA,  CRISTINA</t>
  </si>
  <si>
    <t>080090061</t>
  </si>
  <si>
    <t>GONZALEZ LASO,  NURIA</t>
  </si>
  <si>
    <t>070816180</t>
  </si>
  <si>
    <t>GONZALEZ LOPEZ,  DAVID</t>
  </si>
  <si>
    <t>071953259</t>
  </si>
  <si>
    <t>GONZALEZ MARCOS,  MARIO</t>
  </si>
  <si>
    <t>071146087</t>
  </si>
  <si>
    <t>GONZALEZ MARTIN,  ALBERTO</t>
  </si>
  <si>
    <t>007973210</t>
  </si>
  <si>
    <t>GONZALEZ MARTIN,  JAVIER</t>
  </si>
  <si>
    <t>070881768</t>
  </si>
  <si>
    <t>GONZALEZ MARTIN,  VALENTIN</t>
  </si>
  <si>
    <t>071554835</t>
  </si>
  <si>
    <t>GONZALEZ MARTINEZ,  FERNANDO</t>
  </si>
  <si>
    <t>071135540</t>
  </si>
  <si>
    <t>GONZALEZ MARTINEZ,  FRANCISCO JAVIER</t>
  </si>
  <si>
    <t>005698687</t>
  </si>
  <si>
    <t>GONZALEZ MORALES,  MARTA</t>
  </si>
  <si>
    <t>071014006</t>
  </si>
  <si>
    <t>GONZALEZ MORAN,  ARTURO</t>
  </si>
  <si>
    <t>070935315</t>
  </si>
  <si>
    <t>GONZALEZ MORENO,  MARIA</t>
  </si>
  <si>
    <t>071559564</t>
  </si>
  <si>
    <t>GONZALEZ MORO,  RAQUEL</t>
  </si>
  <si>
    <t>070932523</t>
  </si>
  <si>
    <t>GONZALEZ MURO,  ALVARO</t>
  </si>
  <si>
    <t>048434317</t>
  </si>
  <si>
    <t>GONZALEZ OÑATE,  LUCIA</t>
  </si>
  <si>
    <t>070827301</t>
  </si>
  <si>
    <t>GONZALEZ PALACIOS,  SANDRA</t>
  </si>
  <si>
    <t>071013865</t>
  </si>
  <si>
    <t>GONZALEZ PALOMO,  VICTOR</t>
  </si>
  <si>
    <t>023292428</t>
  </si>
  <si>
    <t>GONZALEZ PEREZ,  ADELA</t>
  </si>
  <si>
    <t>071438708</t>
  </si>
  <si>
    <t>GONZALEZ PEREZ,  BEATRIZ</t>
  </si>
  <si>
    <t>004220327</t>
  </si>
  <si>
    <t>GONZALEZ PEREZ,  FERNANDO</t>
  </si>
  <si>
    <t>006585306</t>
  </si>
  <si>
    <t>GONZALEZ PEREZ,  VIRGINIA</t>
  </si>
  <si>
    <t>070255027</t>
  </si>
  <si>
    <t>GONZALEZ PERFECTO,  ADRIANA</t>
  </si>
  <si>
    <t>003124518</t>
  </si>
  <si>
    <t>GONZALEZ RASO,  JESUS</t>
  </si>
  <si>
    <t>071293300</t>
  </si>
  <si>
    <t>GONZALEZ REDONDO,  BEATRIZ</t>
  </si>
  <si>
    <t>009335394</t>
  </si>
  <si>
    <t>GONZALEZ REY,  M. SONIA</t>
  </si>
  <si>
    <t>071130759</t>
  </si>
  <si>
    <t>GONZALEZ RODRIGUEZ,  DAVID</t>
  </si>
  <si>
    <t>007972585</t>
  </si>
  <si>
    <t>GONZALEZ RODRIGUEZ,  LUIS IGNACIO</t>
  </si>
  <si>
    <t>072893639</t>
  </si>
  <si>
    <t>GONZALEZ ROMERO,  LAURA</t>
  </si>
  <si>
    <t>071935258</t>
  </si>
  <si>
    <t>GONZALEZ SALGADO,  FRANCISCO JAVIER</t>
  </si>
  <si>
    <t>009272523</t>
  </si>
  <si>
    <t>GONZALEZ SANCHEZ,  CARMELA</t>
  </si>
  <si>
    <t>013981093</t>
  </si>
  <si>
    <t>GONZALEZ SANCHEZ,  ISABEL M.</t>
  </si>
  <si>
    <t>007989196</t>
  </si>
  <si>
    <t>GONZALEZ SANCHEZ,  LUIS</t>
  </si>
  <si>
    <t>071148539</t>
  </si>
  <si>
    <t>GONZALEZ SANZ,  RAMIRO</t>
  </si>
  <si>
    <t>071884274</t>
  </si>
  <si>
    <t>GONZALEZ SASTRE,  ARANZAZU</t>
  </si>
  <si>
    <t>011440003</t>
  </si>
  <si>
    <t>GONZALEZ SASTRE,  MONICA</t>
  </si>
  <si>
    <t>071347777</t>
  </si>
  <si>
    <t>GONZALEZ SECO,  ESTIBALIZ</t>
  </si>
  <si>
    <t>071108318</t>
  </si>
  <si>
    <t>GONZALEZ TOBES,  MARIA</t>
  </si>
  <si>
    <t>012404076</t>
  </si>
  <si>
    <t>GORDO RIOS,  DANIEL</t>
  </si>
  <si>
    <t>003464038</t>
  </si>
  <si>
    <t>GOZALO SALVADOR,  DAVID</t>
  </si>
  <si>
    <t>003471748</t>
  </si>
  <si>
    <t>GOZALO TEJERO,  MIRIAM</t>
  </si>
  <si>
    <t>071646174</t>
  </si>
  <si>
    <t>GRAJAL GUTIERREZ,  BLANCA</t>
  </si>
  <si>
    <t>070355626</t>
  </si>
  <si>
    <t>GRANADA SIMON,  JESUA</t>
  </si>
  <si>
    <t>071014100</t>
  </si>
  <si>
    <t>GRANADO HERRERO,  M. INMACULADA</t>
  </si>
  <si>
    <t>009425971</t>
  </si>
  <si>
    <t>GRANDA MIRANDA,  IVAN</t>
  </si>
  <si>
    <t>070814210</t>
  </si>
  <si>
    <t>GRANDE FERNANDEZ,  DIEGO</t>
  </si>
  <si>
    <t>071444418</t>
  </si>
  <si>
    <t>GRANDMONTAGNE FERNANDEZ-LLAMAZARES,  AIRAN</t>
  </si>
  <si>
    <t>071776247</t>
  </si>
  <si>
    <t>GRAÑA PALACIOS,  RODRIGO</t>
  </si>
  <si>
    <t>009324254</t>
  </si>
  <si>
    <t>GREGORIO GARCIA,  SONIA</t>
  </si>
  <si>
    <t>050479809</t>
  </si>
  <si>
    <t>GREGORIO MARTINEZ,  JULIA DE</t>
  </si>
  <si>
    <t>070813770</t>
  </si>
  <si>
    <t>GUADAÑO RODRIGUEZ,  ANGEL</t>
  </si>
  <si>
    <t>070803966</t>
  </si>
  <si>
    <t>GUERRA ARMENTEROS,  MARIA</t>
  </si>
  <si>
    <t>071502846</t>
  </si>
  <si>
    <t>GUERRA LOPEZ,  FERNANDO</t>
  </si>
  <si>
    <t>032012653</t>
  </si>
  <si>
    <t>GUERRERO ARMIDA,  ISABEL</t>
  </si>
  <si>
    <t>004616911</t>
  </si>
  <si>
    <t>GUIJARRO RAMIREZ,  FERNANDO</t>
  </si>
  <si>
    <t>070809608</t>
  </si>
  <si>
    <t>GUILLEN SANCHEZ,  RUBEN</t>
  </si>
  <si>
    <t>048453048</t>
  </si>
  <si>
    <t>GUILLEN VIGUERAS,  TOMAS</t>
  </si>
  <si>
    <t>072796942</t>
  </si>
  <si>
    <t>GURREA SAENZ,  DAVID</t>
  </si>
  <si>
    <t>006576153</t>
  </si>
  <si>
    <t>GUTIERREZ ALMARZA,  LUIS ALBERTO</t>
  </si>
  <si>
    <t>071126738</t>
  </si>
  <si>
    <t>GUTIERREZ CHICOTE,  JUAN</t>
  </si>
  <si>
    <t>070252611</t>
  </si>
  <si>
    <t>GUTIERREZ CRESPO,  MARIA</t>
  </si>
  <si>
    <t>009417590</t>
  </si>
  <si>
    <t>GUTIERREZ DIEZ,  ALICIA</t>
  </si>
  <si>
    <t>070820511</t>
  </si>
  <si>
    <t>GUTIERREZ GONZALEZ,  MIRIAM</t>
  </si>
  <si>
    <t>009323211</t>
  </si>
  <si>
    <t>GUTIERREZ JUAREZ,  M. ISABEL</t>
  </si>
  <si>
    <t>011940973</t>
  </si>
  <si>
    <t>GUTIERREZ MAESTRE,  JOSE ANTONIO</t>
  </si>
  <si>
    <t>012736926</t>
  </si>
  <si>
    <t>GUTIERREZ MARTIN,  M. YOLANDA</t>
  </si>
  <si>
    <t>071119920</t>
  </si>
  <si>
    <t>GUTIERREZ MARTINEZ,  RAUL</t>
  </si>
  <si>
    <t>003788845</t>
  </si>
  <si>
    <t>GUTIERREZ MORALES,  M. PURIFICACION</t>
  </si>
  <si>
    <t>071452985</t>
  </si>
  <si>
    <t>GUTIERREZ OREJAS,  BEATRIZ</t>
  </si>
  <si>
    <t>009326569</t>
  </si>
  <si>
    <t>GUTIERREZ QUEVEDO,  TOMAS</t>
  </si>
  <si>
    <t>071146587</t>
  </si>
  <si>
    <t>GUTIERREZ RUIZ,  LUIS ANTONIO</t>
  </si>
  <si>
    <t>003875962</t>
  </si>
  <si>
    <t>GUTIERREZ SAAVEDRA,  MIGUEL ANGEL</t>
  </si>
  <si>
    <t>076016515</t>
  </si>
  <si>
    <t>GUTIERREZ SOLANA,  NURIA M.</t>
  </si>
  <si>
    <t>070817676</t>
  </si>
  <si>
    <t>GUTIERREZ TRUJILLO,  SARA</t>
  </si>
  <si>
    <t>072887983</t>
  </si>
  <si>
    <t>HERAS COBOS,  RUBEN</t>
  </si>
  <si>
    <t>071279940</t>
  </si>
  <si>
    <t>HERAS CUESTA,  ELENA DE LAS</t>
  </si>
  <si>
    <t>070252736</t>
  </si>
  <si>
    <t>HERNAN SOTO,  HECTOR</t>
  </si>
  <si>
    <t>007989224</t>
  </si>
  <si>
    <t>HERNANDEZ ALMARAZ,  GUILLERMO</t>
  </si>
  <si>
    <t>007965533</t>
  </si>
  <si>
    <t>HERNANDEZ ALVAREZ,  M. DEL MAR</t>
  </si>
  <si>
    <t>071141856</t>
  </si>
  <si>
    <t>HERNANDEZ ALVAREZ,  PABLO JAVIER</t>
  </si>
  <si>
    <t>012394012</t>
  </si>
  <si>
    <t>HERNANDEZ BELLO,  SARA ISABEL</t>
  </si>
  <si>
    <t>070863605</t>
  </si>
  <si>
    <t>HERNANDEZ BENITO,  PATRICIA</t>
  </si>
  <si>
    <t>070870114</t>
  </si>
  <si>
    <t>HERNANDEZ CALDERON,  DANIEL</t>
  </si>
  <si>
    <t>070813734</t>
  </si>
  <si>
    <t>HERNANDEZ CARRERO,  ALICIA</t>
  </si>
  <si>
    <t>071015464</t>
  </si>
  <si>
    <t>HERNANDEZ CHARRO,  CARMEN M.</t>
  </si>
  <si>
    <t>070871857</t>
  </si>
  <si>
    <t>HERNANDEZ DE JESUS,  DAVID ARMANDO</t>
  </si>
  <si>
    <t>070816383</t>
  </si>
  <si>
    <t>HERNANDEZ DIAZ,  DIANA</t>
  </si>
  <si>
    <t>070900911</t>
  </si>
  <si>
    <t>HERNANDEZ DOMINGUEZ,  SERGIO</t>
  </si>
  <si>
    <t>074230746</t>
  </si>
  <si>
    <t>HERNANDEZ GALLARDO,  FRANCISCO</t>
  </si>
  <si>
    <t>070901325</t>
  </si>
  <si>
    <t>HERNANDEZ GARCIA,  ALEJANDRO</t>
  </si>
  <si>
    <t>005305346</t>
  </si>
  <si>
    <t>HERNANDEZ GOMEZ,  PEDRO</t>
  </si>
  <si>
    <t>003931433</t>
  </si>
  <si>
    <t>HERNANDEZ GONZALEZ,  LAURA</t>
  </si>
  <si>
    <t>070818373</t>
  </si>
  <si>
    <t>HERNANDEZ JIMENEZ,  JUAN CARLOS</t>
  </si>
  <si>
    <t>007990079</t>
  </si>
  <si>
    <t>HERNANDEZ LOPEZ,  CONCEPCION</t>
  </si>
  <si>
    <t>044788783</t>
  </si>
  <si>
    <t>HERNANDEZ LOPEZ,  LUIS CARLOS</t>
  </si>
  <si>
    <t>050185548</t>
  </si>
  <si>
    <t>HERNANDEZ MANSO,  NURIA</t>
  </si>
  <si>
    <t>007989719</t>
  </si>
  <si>
    <t>HERNANDEZ MARIN,  JESUS</t>
  </si>
  <si>
    <t>070910919</t>
  </si>
  <si>
    <t>HERNANDEZ MARTIN,  ANA BELEN</t>
  </si>
  <si>
    <t>011974014</t>
  </si>
  <si>
    <t>HERNANDEZ MARTIN,  M. ISABEL</t>
  </si>
  <si>
    <t>070938709</t>
  </si>
  <si>
    <t>HERNANDEZ MATAS,  PABLO</t>
  </si>
  <si>
    <t>050223618</t>
  </si>
  <si>
    <t>HERNANDEZ MORENO,  LUIS</t>
  </si>
  <si>
    <t>071275907</t>
  </si>
  <si>
    <t>HERNANDEZ PORRAS,  ESTHER</t>
  </si>
  <si>
    <t>072884774</t>
  </si>
  <si>
    <t>HERNANDEZ RODRIGUEZ,  CARLOS</t>
  </si>
  <si>
    <t>070899304</t>
  </si>
  <si>
    <t>HERNANDEZ SANCHEZ,  ALVARO</t>
  </si>
  <si>
    <t>007992765</t>
  </si>
  <si>
    <t>HERNANDEZ SANCHEZ,  ENRIQUE</t>
  </si>
  <si>
    <t>003912143</t>
  </si>
  <si>
    <t>HERNANDEZ SANCHEZ,  SILVIA</t>
  </si>
  <si>
    <t>071947597</t>
  </si>
  <si>
    <t>HERNANDEZ SEVILLA,  JAVIER</t>
  </si>
  <si>
    <t>072887278</t>
  </si>
  <si>
    <t>HERNANDEZ VERDE,  DAVID</t>
  </si>
  <si>
    <t>072889254</t>
  </si>
  <si>
    <t>HERNANDO GARIJO,  ALEJANDRA</t>
  </si>
  <si>
    <t>072887451</t>
  </si>
  <si>
    <t>HERNANDO GARIJO,  JORGE JUAN</t>
  </si>
  <si>
    <t>045573786</t>
  </si>
  <si>
    <t>HERNANDO GOMEZ,  ESTER</t>
  </si>
  <si>
    <t>071167866</t>
  </si>
  <si>
    <t>HERNANDO GUTIERREZ,  ARANTXA</t>
  </si>
  <si>
    <t>071107003</t>
  </si>
  <si>
    <t>HERNANDO IZCARA,  SUSANA</t>
  </si>
  <si>
    <t>070808506</t>
  </si>
  <si>
    <t>HERNAZ LOPEZ,  JESUS</t>
  </si>
  <si>
    <t>070817655</t>
  </si>
  <si>
    <t>HERRAEZ GOMEZ,  ELENA</t>
  </si>
  <si>
    <t>070816392</t>
  </si>
  <si>
    <t>HERRAEZ TAPIA,  LAURA</t>
  </si>
  <si>
    <t>004606751</t>
  </si>
  <si>
    <t>HERRAIZ CABEZUELO,  JESUS</t>
  </si>
  <si>
    <t>071017292</t>
  </si>
  <si>
    <t>HERRAN VILLAHOZ,  ALBA</t>
  </si>
  <si>
    <t>070253610</t>
  </si>
  <si>
    <t>HERRANZ GARCIA,  ADRIAN</t>
  </si>
  <si>
    <t>070249913</t>
  </si>
  <si>
    <t>HERRANZ GARCIA,  DANIEL</t>
  </si>
  <si>
    <t>070258715</t>
  </si>
  <si>
    <t>HERRANZ GOMEZ,  FERNANDO</t>
  </si>
  <si>
    <t>070250196</t>
  </si>
  <si>
    <t>HERRANZ MARTIN,  JESUS DANIEL</t>
  </si>
  <si>
    <t>072883198</t>
  </si>
  <si>
    <t>HERRERA LICERAS,  OSCAR</t>
  </si>
  <si>
    <t>009254484</t>
  </si>
  <si>
    <t>HERRERO GONZALEZ,  EULALIA</t>
  </si>
  <si>
    <t>044907308</t>
  </si>
  <si>
    <t>HERRERO MARTIN,  ANTONIO</t>
  </si>
  <si>
    <t>026978391</t>
  </si>
  <si>
    <t>HERRERO PAREJA,  JESUS</t>
  </si>
  <si>
    <t>071945519</t>
  </si>
  <si>
    <t>HERRERO VILLAGRA,  CAROLINA</t>
  </si>
  <si>
    <t>005684986</t>
  </si>
  <si>
    <t>HERVAS RUEDAS,  PEDRO</t>
  </si>
  <si>
    <t>070261577</t>
  </si>
  <si>
    <t>HIGUERA DIEZ,  JORGE</t>
  </si>
  <si>
    <t>071035960</t>
  </si>
  <si>
    <t>HILARIO FIZ,  LAURA</t>
  </si>
  <si>
    <t>045689440</t>
  </si>
  <si>
    <t>HORMIAS CARRASCO,  LUIS ANTONIO</t>
  </si>
  <si>
    <t>076125626</t>
  </si>
  <si>
    <t>HORNERO JIMENEZ,  ALEJANDRO</t>
  </si>
  <si>
    <t>008111141</t>
  </si>
  <si>
    <t>HOYA FLORES,  FERNANDO</t>
  </si>
  <si>
    <t>016811073</t>
  </si>
  <si>
    <t>HOYO SANZ,  MONICA</t>
  </si>
  <si>
    <t>070250401</t>
  </si>
  <si>
    <t>HUERTA ARRIBAS,  MARIA</t>
  </si>
  <si>
    <t>003472693</t>
  </si>
  <si>
    <t>HUERTA GOMEZ,  ALMUDENA</t>
  </si>
  <si>
    <t>003893322</t>
  </si>
  <si>
    <t>HUERTA RODRIGUEZ,  JUAN</t>
  </si>
  <si>
    <t>071933362</t>
  </si>
  <si>
    <t>IBAÑEZ FOMBELLIDA,  SANTIAGO</t>
  </si>
  <si>
    <t>072881894</t>
  </si>
  <si>
    <t>IBAÑEZ GARCIA,  NARCISO JAVIER</t>
  </si>
  <si>
    <t>070070301</t>
  </si>
  <si>
    <t>IBAÑEZ OLALLA,  NURIA</t>
  </si>
  <si>
    <t>071293398</t>
  </si>
  <si>
    <t>IBEAS GOMEZ,  CARLOTA</t>
  </si>
  <si>
    <t>012415386</t>
  </si>
  <si>
    <t>IGLESIA FONSECA,  ALVARO DE LA</t>
  </si>
  <si>
    <t>011971507</t>
  </si>
  <si>
    <t>IGLESIA MARTIN,  JULIO DE LA</t>
  </si>
  <si>
    <t>071457427</t>
  </si>
  <si>
    <t>IGLESIAS CABERO,  DAVID</t>
  </si>
  <si>
    <t>009441839</t>
  </si>
  <si>
    <t>IGLESIAS CASO,  PRISCILA</t>
  </si>
  <si>
    <t>052498157</t>
  </si>
  <si>
    <t>IGLESIAS COSTAS,  MARTA</t>
  </si>
  <si>
    <t>071663744</t>
  </si>
  <si>
    <t>IGLESIAS GARCIA,  ALVARO</t>
  </si>
  <si>
    <t>070896307</t>
  </si>
  <si>
    <t>IGLESIAS NAVARRO,  CRISTINA</t>
  </si>
  <si>
    <t>070248587</t>
  </si>
  <si>
    <t>INFANTE BUESO,  PABLO</t>
  </si>
  <si>
    <t>013165105</t>
  </si>
  <si>
    <t>INFANTE MUÑOZ,  RUBEN</t>
  </si>
  <si>
    <t>012418192</t>
  </si>
  <si>
    <t>INFANTE URIARTE,  LUCIA</t>
  </si>
  <si>
    <t>076035168</t>
  </si>
  <si>
    <t>IZQUIERDO GOMEZ,  LUISA</t>
  </si>
  <si>
    <t>072885445</t>
  </si>
  <si>
    <t>IZQUIERDO VELASCO,  JOSE MARIA</t>
  </si>
  <si>
    <t>071131488</t>
  </si>
  <si>
    <t>JAÑEZ FUENTE,  MARIANO JAVIER</t>
  </si>
  <si>
    <t>076720754</t>
  </si>
  <si>
    <t>JARDON MACHADO,  DANIEL</t>
  </si>
  <si>
    <t>048361025</t>
  </si>
  <si>
    <t>JAVEGA LOPEZ,  JAVIER</t>
  </si>
  <si>
    <t>070818222</t>
  </si>
  <si>
    <t>JIMENEZ BLAZQUEZ,  JAVIER</t>
  </si>
  <si>
    <t>012418447</t>
  </si>
  <si>
    <t>JIMENEZ CALATAYUD,  JORGE</t>
  </si>
  <si>
    <t>008110845</t>
  </si>
  <si>
    <t>JIMENEZ CALLES,  FRANCISCO JAVIER</t>
  </si>
  <si>
    <t>070809758</t>
  </si>
  <si>
    <t>JIMENEZ DEL POZO,  EDUARDO</t>
  </si>
  <si>
    <t>007864869</t>
  </si>
  <si>
    <t>JIMENEZ DIEZ,  JUAN CARLOS</t>
  </si>
  <si>
    <t>004219501</t>
  </si>
  <si>
    <t>JIMENEZ GALAN,  PABLO</t>
  </si>
  <si>
    <t>047063431</t>
  </si>
  <si>
    <t>JIMENEZ GONZALEZ,  GABRIEL</t>
  </si>
  <si>
    <t>070254127</t>
  </si>
  <si>
    <t>JIMENEZ HERRANZ,  BORJA</t>
  </si>
  <si>
    <t>004616401</t>
  </si>
  <si>
    <t>JIMENEZ LINUESA,  BEATRIZ</t>
  </si>
  <si>
    <t>070816722</t>
  </si>
  <si>
    <t>JIMENEZ LOPEZ,  JAVIER</t>
  </si>
  <si>
    <t>006276786</t>
  </si>
  <si>
    <t>JIMENEZ LUCERON,  ABEL</t>
  </si>
  <si>
    <t>053533283</t>
  </si>
  <si>
    <t>JIMENEZ MARTOS,  CRISTINA</t>
  </si>
  <si>
    <t>003904732</t>
  </si>
  <si>
    <t>JIMENEZ MORENO,  JAIME</t>
  </si>
  <si>
    <t>006573058</t>
  </si>
  <si>
    <t>JIMENEZ MORENO,  JOSE LUIS</t>
  </si>
  <si>
    <t>014626730</t>
  </si>
  <si>
    <t>JIMENEZ PADILLA,  FRANCISCO</t>
  </si>
  <si>
    <t>072890682</t>
  </si>
  <si>
    <t>JIMENEZ RAMIREZ,  JOSE LUIS</t>
  </si>
  <si>
    <t>070581291</t>
  </si>
  <si>
    <t>JIMENEZ RAMIREZ,  LETICIA</t>
  </si>
  <si>
    <t>014631325</t>
  </si>
  <si>
    <t>JIMENEZ RODRIGUEZ,  JOSE PEDRO</t>
  </si>
  <si>
    <t>072886125</t>
  </si>
  <si>
    <t>JIMENEZ RUPEREZ,  BARBARA</t>
  </si>
  <si>
    <t>071118091</t>
  </si>
  <si>
    <t>JIMENEZ SAN SEGUNDO,  MARIO</t>
  </si>
  <si>
    <t>070883789</t>
  </si>
  <si>
    <t>JIMENEZ SANCHEZ,  ANA BELEN</t>
  </si>
  <si>
    <t>071143611</t>
  </si>
  <si>
    <t>JIMENEZ VALERO,  SORAYA</t>
  </si>
  <si>
    <t>012337379</t>
  </si>
  <si>
    <t>JIMENEZ VICENTE,  LORENA</t>
  </si>
  <si>
    <t>051084589</t>
  </si>
  <si>
    <t>JUAREZ FERNANDEZ,  ANTONIO</t>
  </si>
  <si>
    <t>071105701</t>
  </si>
  <si>
    <t>JUEZ BENGOECHEA,  ANGEL</t>
  </si>
  <si>
    <t>071649517</t>
  </si>
  <si>
    <t>JUNQUERA IGLESIAS,  IGNACIO</t>
  </si>
  <si>
    <t>044915548</t>
  </si>
  <si>
    <t>JUSTO RUBIO,  JAVIER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</si>
</sst>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5">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2" fontId="11" fillId="0" borderId="29" xfId="0" applyNumberFormat="1" applyFont="1" applyFill="1" applyBorder="1" applyAlignment="1" applyProtection="1">
      <alignment horizontal="center" vertical="center"/>
      <protection locked="0"/>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2" fontId="11" fillId="0" borderId="138"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2" fontId="11" fillId="0" borderId="147"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38" xfId="0" applyNumberFormat="1" applyFont="1" applyFill="1" applyBorder="1" applyAlignment="1" applyProtection="1">
      <alignment horizontal="center" vertical="center"/>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vertical="center" indent="3"/>
    </xf>
    <xf numFmtId="171" fontId="29" fillId="0" borderId="0" xfId="0" applyNumberFormat="1" applyFont="1" applyFill="1" applyAlignment="1">
      <alignment horizontal="left" indent="3"/>
    </xf>
    <xf numFmtId="0" fontId="166" fillId="0" borderId="0" xfId="0" applyFont="1" applyAlignment="1">
      <alignment horizontal="left" wrapText="1"/>
    </xf>
    <xf numFmtId="0" fontId="166" fillId="0" borderId="0" xfId="0" applyFont="1" applyAlignment="1">
      <alignment horizontal="left" vertical="center" wrapText="1" indent="1"/>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2" fillId="0" borderId="0" xfId="0" applyFont="1" applyFill="1" applyBorder="1" applyAlignment="1" applyProtection="1">
      <alignment horizontal="center"/>
    </xf>
    <xf numFmtId="0" fontId="30" fillId="0" borderId="0" xfId="0" applyFont="1" applyFill="1" applyBorder="1" applyAlignment="1" applyProtection="1">
      <alignment horizontal="center" vertical="top"/>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6" fillId="0" borderId="0" xfId="0" applyFont="1" applyFill="1" applyBorder="1" applyAlignment="1" applyProtection="1">
      <alignment horizontal="left" vertical="center" wrapText="1"/>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4" fillId="30" borderId="23" xfId="0" applyFont="1" applyFill="1" applyBorder="1" applyAlignment="1" applyProtection="1">
      <alignment horizontal="left" vertical="top"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9" fillId="0" borderId="0" xfId="0" applyFont="1" applyFill="1" applyBorder="1" applyAlignment="1" applyProtection="1">
      <alignment horizontal="center" vertical="center" wrapText="1"/>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164" fontId="14" fillId="39"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13" fillId="0" borderId="0" xfId="0" applyFont="1" applyFill="1" applyAlignment="1" applyProtection="1">
      <alignment horizontal="center"/>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EDUCACIÓN FÍSICA  (EF)</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VALLADOLID</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20" t="s">
        <v>150</v>
      </c>
      <c r="C6" s="2020"/>
      <c r="D6" s="2020"/>
      <c r="E6" s="2020"/>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2" t="s">
        <v>476</v>
      </c>
      <c r="C7" s="2022"/>
      <c r="D7" s="2022"/>
      <c r="E7" s="2022"/>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3">
        <v>42539</v>
      </c>
      <c r="D9" s="2023"/>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VALLADOLID,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1"/>
      <c r="D13" s="2021"/>
      <c r="E13" s="2021"/>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8" t="s">
        <v>528</v>
      </c>
      <c r="C16" s="2018"/>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9" t="str">
        <f>PRESIDENTE</f>
        <v/>
      </c>
      <c r="C17" s="2019"/>
      <c r="E17" s="2019"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9"/>
      <c r="C18" s="2019"/>
      <c r="D18" s="325"/>
      <c r="E18" s="2019"/>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9"/>
      <c r="C19" s="2019"/>
      <c r="D19" s="64"/>
      <c r="E19" s="2019"/>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EDUCACIÓN FÍSICA  (EF)</v>
      </c>
      <c r="E3" s="54"/>
      <c r="F3" s="54"/>
      <c r="G3" s="54"/>
      <c r="H3" s="54"/>
      <c r="I3" s="20"/>
      <c r="J3" s="20"/>
      <c r="K3" s="582"/>
      <c r="L3" s="1352"/>
      <c r="M3" s="1352"/>
    </row>
    <row r="4" spans="1:13" ht="15.75" x14ac:dyDescent="0.25">
      <c r="B4" s="54"/>
      <c r="C4" s="539" t="s">
        <v>613</v>
      </c>
      <c r="D4" s="497" t="str">
        <f>'01_Carga'!$L$5</f>
        <v/>
      </c>
      <c r="E4" s="54"/>
      <c r="F4" s="54"/>
      <c r="G4" s="54"/>
      <c r="H4" s="293" t="s">
        <v>473</v>
      </c>
      <c r="I4" s="2026">
        <f>'04_ConvocaP1'!$C$9</f>
        <v>42539</v>
      </c>
      <c r="J4" s="2026"/>
      <c r="K4" s="2026"/>
    </row>
    <row r="5" spans="1:13" ht="13.5" customHeight="1" x14ac:dyDescent="0.25">
      <c r="B5" s="54"/>
      <c r="C5" s="142" t="s">
        <v>496</v>
      </c>
      <c r="D5" s="163" t="str">
        <f>'01_Carga'!$G$6</f>
        <v>VALLADOLID</v>
      </c>
      <c r="E5" s="54"/>
      <c r="F5" s="54"/>
      <c r="G5" s="54"/>
      <c r="H5" s="583" t="s">
        <v>474</v>
      </c>
      <c r="I5" s="1342">
        <f>'04_ConvocaP1'!$C$10</f>
        <v>0.35416666666666669</v>
      </c>
      <c r="J5" s="2029" t="str">
        <f>IF(AND(I6&lt;&gt;"",I6&lt;=I5),"Compruebe la hora de Finalización","")</f>
        <v/>
      </c>
      <c r="K5" s="2029"/>
    </row>
    <row r="6" spans="1:13" ht="13.5" x14ac:dyDescent="0.25">
      <c r="B6" s="54"/>
      <c r="C6" s="174" t="str">
        <f>'01_Carga'!F8</f>
        <v xml:space="preserve">Sede día 18 jun: </v>
      </c>
      <c r="D6" s="197" t="str">
        <f>'04_ConvocaP1'!$C$5</f>
        <v/>
      </c>
      <c r="E6" s="54"/>
      <c r="F6" s="54"/>
      <c r="G6" s="54"/>
      <c r="H6" s="583" t="s">
        <v>475</v>
      </c>
      <c r="I6" s="1343">
        <v>0.58333333333333337</v>
      </c>
      <c r="J6" s="2030"/>
      <c r="K6" s="2030"/>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20" t="s">
        <v>560</v>
      </c>
      <c r="D10" s="2020"/>
      <c r="E10" s="2020"/>
      <c r="F10" s="2020"/>
      <c r="G10" s="2020"/>
      <c r="H10" s="2020"/>
      <c r="I10" s="2020"/>
      <c r="J10" s="2020"/>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7" t="s">
        <v>1976</v>
      </c>
      <c r="D13" s="2027"/>
      <c r="E13" s="2027"/>
      <c r="F13" s="2027"/>
      <c r="G13" s="2027"/>
      <c r="H13" s="2027"/>
      <c r="I13" s="2027"/>
      <c r="J13" s="2027"/>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8" t="s">
        <v>81</v>
      </c>
      <c r="D17" s="2028"/>
      <c r="E17" s="2028"/>
      <c r="F17" s="2028"/>
      <c r="G17" s="2028"/>
      <c r="H17" s="2028"/>
      <c r="I17" s="2028"/>
      <c r="J17" s="2028"/>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VALLADOLID,  a</v>
      </c>
      <c r="H20" s="2025">
        <f>IF($I$4&lt;&gt;"",$I$4,"_______________________________")</f>
        <v>42539</v>
      </c>
      <c r="I20" s="2025"/>
      <c r="J20" s="2025"/>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4" t="str">
        <f>PRESIDENTE</f>
        <v/>
      </c>
      <c r="D26" s="2024"/>
      <c r="E26" s="2024"/>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4"/>
      <c r="D27" s="2024"/>
      <c r="E27" s="2024"/>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4" t="str">
        <f>VOCAL_1</f>
        <v/>
      </c>
      <c r="D35" s="2024"/>
      <c r="E35" s="2024"/>
      <c r="F35" s="129"/>
      <c r="G35" s="129"/>
      <c r="H35" s="2024" t="str">
        <f>VOCAL_2</f>
        <v/>
      </c>
      <c r="I35" s="2024"/>
      <c r="J35" s="2024"/>
      <c r="K35" s="135"/>
    </row>
    <row r="36" spans="2:12" s="1356" customFormat="1" x14ac:dyDescent="0.2">
      <c r="B36" s="135"/>
      <c r="C36" s="2024"/>
      <c r="D36" s="2024"/>
      <c r="E36" s="2024"/>
      <c r="F36" s="136"/>
      <c r="G36" s="136"/>
      <c r="H36" s="2024"/>
      <c r="I36" s="2024"/>
      <c r="J36" s="2024"/>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4" t="str">
        <f>VOCAL_3</f>
        <v/>
      </c>
      <c r="D44" s="2024"/>
      <c r="E44" s="2024"/>
      <c r="F44" s="136"/>
      <c r="G44" s="136"/>
      <c r="H44" s="2024" t="str">
        <f>VOCAL_4</f>
        <v/>
      </c>
      <c r="I44" s="2024"/>
      <c r="J44" s="2024"/>
      <c r="K44" s="135"/>
    </row>
    <row r="45" spans="2:12" s="1356" customFormat="1" x14ac:dyDescent="0.2">
      <c r="B45" s="135"/>
      <c r="C45" s="2024"/>
      <c r="D45" s="2024"/>
      <c r="E45" s="2024"/>
      <c r="F45" s="135"/>
      <c r="G45" s="135"/>
      <c r="H45" s="2024"/>
      <c r="I45" s="2024"/>
      <c r="J45" s="2024"/>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EDUCACIÓN FÍSICA  (EF)</v>
      </c>
      <c r="J3" s="139"/>
      <c r="K3" s="206"/>
      <c r="L3" s="252"/>
      <c r="M3" s="34"/>
      <c r="O3" s="1442"/>
      <c r="P3" s="2031"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1"/>
      <c r="Q4" s="1817"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VALLADOLID</v>
      </c>
      <c r="J5" s="143"/>
      <c r="K5" s="51"/>
      <c r="L5" s="1140">
        <f>IF(COUNT(E18:E167)&gt;0,COUNT(E18:E167),0)</f>
        <v>0</v>
      </c>
      <c r="M5" s="709" t="s">
        <v>76</v>
      </c>
      <c r="N5" s="171"/>
      <c r="O5" s="1389"/>
      <c r="P5" s="2031"/>
      <c r="Q5" s="1818"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1"/>
      <c r="Q6" s="1818"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1"/>
      <c r="Q7" s="1818"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3" t="s">
        <v>16</v>
      </c>
      <c r="H8" s="2033"/>
      <c r="I8" s="2033"/>
      <c r="J8" s="2033"/>
      <c r="L8" s="211" t="str">
        <f>IF(COUNTIF(J18:J177,1)&gt;0,COUNTIF(J18:J177,1),"")</f>
        <v/>
      </c>
      <c r="M8" s="231" t="s">
        <v>79</v>
      </c>
      <c r="N8" s="63"/>
      <c r="O8" s="1470"/>
      <c r="P8" s="2031"/>
      <c r="Q8" s="1818"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3" t="s">
        <v>17</v>
      </c>
      <c r="H9" s="2033"/>
      <c r="I9" s="2033"/>
      <c r="J9" s="2033"/>
      <c r="L9" s="174" t="str">
        <f>IF(COUNTIF(J18:J177,2)&gt;0,COUNTIF(J18:J177,2),"")</f>
        <v/>
      </c>
      <c r="M9" s="197" t="s">
        <v>80</v>
      </c>
      <c r="N9" s="63"/>
      <c r="O9" s="1470"/>
      <c r="P9" s="2031"/>
      <c r="Q9" s="1818"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1"/>
      <c r="Q10" s="1818"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1"/>
      <c r="Q11" s="1818"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1"/>
      <c r="Q12" s="1816"/>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4" t="s">
        <v>592</v>
      </c>
      <c r="D13" s="2035"/>
      <c r="E13" s="1553"/>
      <c r="F13" s="1258"/>
      <c r="H13" s="436" t="s">
        <v>149</v>
      </c>
      <c r="I13" s="437">
        <f>'04_ConvocaP1'!$C$10</f>
        <v>0.35416666666666669</v>
      </c>
      <c r="K13" s="153"/>
      <c r="L13" s="1261">
        <f>IF(ISERROR($L$7-SUM(L11:L12)),"",$L$7-SUM(L11:L12))</f>
        <v>0</v>
      </c>
      <c r="M13" s="1263" t="str">
        <f>IF(L13&lt;&gt;"","Sin cumplimentar","Totales")</f>
        <v>Sin cumplimentar</v>
      </c>
      <c r="N13" s="1259"/>
      <c r="O13" s="1568"/>
      <c r="P13" s="2031"/>
      <c r="Q13" s="1816"/>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6"/>
      <c r="D14" s="2037"/>
      <c r="E14" s="1554"/>
      <c r="F14" s="1198"/>
      <c r="G14" s="2038" t="s">
        <v>147</v>
      </c>
      <c r="H14" s="2038"/>
      <c r="I14" s="2038"/>
      <c r="J14" s="2038"/>
      <c r="K14" s="198"/>
      <c r="L14" s="2032" t="str">
        <f>IF($R$17&lt;&gt;0,"Si no se presenta, el campo 'Observaciones entrega examen' debe estar en blanco","")</f>
        <v/>
      </c>
      <c r="M14" s="2032"/>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5"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EF__1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EF__2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EF__3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EF__4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EF__5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EF__6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EF__7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EF__8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EF__9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EF__10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EF__11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EF__12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EF__13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EF__14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EF__15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EF__16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EF__17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EF__18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EF__19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EF__20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EF__21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EF__22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EF__23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EF__24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EF__25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EF__26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EF__27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EF__28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EF__29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EF__30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EF__31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EF__32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EF__33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EF__34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EF__35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EF__36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EF__37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EF__38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EF__39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EF__40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EF__41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EF__42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EF__43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EF__44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EF__45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EF__46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EF__47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EF__48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EF__49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EF__50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EF__51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EF__52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EF__53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EF__54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EF__55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EF__56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EF__57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EF__58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EF__59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EF__60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EF__61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EF__62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EF__63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EF__64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EF__65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EF__66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EF__67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EF__68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EF__69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EF__70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EF__71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EF__72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EF__73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EF__74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EF__75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EF__76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EF__77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EF__78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EF__79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EF__80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EF__81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EF__82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EF__83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EF__84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EF__85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EF__86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EF__87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EF__88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EF__89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EF__90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EF__91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EF__92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EF__93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EF__94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EF__95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EF__96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EF__97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EF__98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EF__99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EF__100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EF__101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EF__102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EF__103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EF__104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EF__105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EF__106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EF__107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EF__108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EF__109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EF__110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EF__111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EF__112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EF__113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EF__114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EF__115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EF__116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EF__117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EF__118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EF__119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EF__120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EF__121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EF__122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EF__123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EF__124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EF__125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EF__126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EF__127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EF__128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EF__129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EF__130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EF__131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EF__132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EF__133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EF__134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EF__135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EF__136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EF__137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EF__138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EF__139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EF__140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EF__141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EF__142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EF__143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EF__144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EF__145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EF__146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EF__147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EF__148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EF__149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EF__150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EF__151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EF__152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EF__153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EF__154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EF__155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EF__156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EF__157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EF__158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EF__159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EF__160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6"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6"/>
      <c r="H1" s="1414"/>
      <c r="I1" s="1578"/>
      <c r="J1" s="1351"/>
      <c r="K1" s="1387"/>
      <c r="L1" s="1351"/>
      <c r="M1" s="1388"/>
      <c r="N1" s="1351"/>
      <c r="O1" s="1752"/>
      <c r="P1" s="1753"/>
      <c r="Q1" s="1752"/>
      <c r="R1" s="1752"/>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7"/>
      <c r="H2" s="136"/>
      <c r="J2" s="447" t="s">
        <v>612</v>
      </c>
      <c r="K2" s="138" t="str">
        <f>'01_Carga'!$G$4</f>
        <v>EDUCACIÓN FÍSICA  (EF)</v>
      </c>
      <c r="M2" s="138"/>
      <c r="O2" s="1443"/>
      <c r="P2" s="1443"/>
      <c r="Q2" s="1475">
        <v>20</v>
      </c>
      <c r="R2" s="1443"/>
      <c r="S2" s="1476"/>
      <c r="T2" s="2039"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8"/>
      <c r="H3" s="135"/>
      <c r="J3" s="447" t="s">
        <v>613</v>
      </c>
      <c r="K3" s="138" t="str">
        <f>'01_Carga'!$L$5</f>
        <v/>
      </c>
      <c r="M3" s="139"/>
      <c r="N3" s="141"/>
      <c r="O3" s="1351"/>
      <c r="P3" s="1351"/>
      <c r="Q3" s="1472">
        <v>0</v>
      </c>
      <c r="R3" s="1473">
        <v>1</v>
      </c>
      <c r="S3" s="1480"/>
      <c r="T3" s="2039"/>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6"/>
      <c r="H4" s="135"/>
      <c r="J4" s="448" t="s">
        <v>496</v>
      </c>
      <c r="K4" s="183" t="str">
        <f>'01_Carga'!$G$6</f>
        <v>VALLADOLID</v>
      </c>
      <c r="M4" s="143"/>
      <c r="O4" s="1351"/>
      <c r="P4" s="1351"/>
      <c r="Q4" s="1474">
        <v>21</v>
      </c>
      <c r="R4" s="1473">
        <v>2</v>
      </c>
      <c r="S4" s="1480"/>
      <c r="T4" s="2039"/>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6"/>
      <c r="H5" s="135"/>
      <c r="J5" s="449" t="s">
        <v>184</v>
      </c>
      <c r="K5" s="450" t="str">
        <f>'01_Carga'!$G$7</f>
        <v/>
      </c>
      <c r="M5" s="146"/>
      <c r="O5" s="1351"/>
      <c r="P5" s="1351"/>
      <c r="Q5" s="1474">
        <v>41</v>
      </c>
      <c r="R5" s="1473">
        <v>3</v>
      </c>
      <c r="S5" s="1480"/>
      <c r="T5" s="2039"/>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6"/>
      <c r="H6" s="2020" t="str">
        <f>IF($O$18&lt;&gt;0,$O$15,"CONVOCATORIA DE ASPIRANTES")</f>
        <v>CONVOCATORIA DE ASPIRANTES</v>
      </c>
      <c r="I6" s="2020"/>
      <c r="J6" s="2020"/>
      <c r="K6" s="2020"/>
      <c r="L6" s="2020"/>
      <c r="M6" s="2020"/>
      <c r="N6" s="1143"/>
      <c r="O6" s="1351"/>
      <c r="P6" s="1351"/>
      <c r="Q6" s="1474">
        <v>61</v>
      </c>
      <c r="R6" s="1473">
        <v>4</v>
      </c>
      <c r="S6" s="1480"/>
      <c r="T6" s="2039"/>
      <c r="U6" s="1351"/>
      <c r="V6" s="2040"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6"/>
      <c r="H7" s="2020"/>
      <c r="I7" s="2020"/>
      <c r="J7" s="2020"/>
      <c r="K7" s="2020"/>
      <c r="L7" s="2020"/>
      <c r="M7" s="2020"/>
      <c r="O7" s="1351"/>
      <c r="P7" s="1351"/>
      <c r="Q7" s="1474">
        <v>81</v>
      </c>
      <c r="R7" s="1473">
        <v>5</v>
      </c>
      <c r="S7" s="1480"/>
      <c r="T7" s="2039"/>
      <c r="U7" s="1351"/>
      <c r="V7" s="2040"/>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6"/>
      <c r="H8" s="2049" t="s">
        <v>552</v>
      </c>
      <c r="I8" s="2049"/>
      <c r="J8" s="2049"/>
      <c r="K8" s="2049"/>
      <c r="L8" s="2049"/>
      <c r="M8" s="2049"/>
      <c r="O8" s="1351"/>
      <c r="P8" s="1351"/>
      <c r="Q8" s="1474">
        <v>101</v>
      </c>
      <c r="R8" s="1473">
        <v>6</v>
      </c>
      <c r="S8" s="1480"/>
      <c r="T8" s="2039"/>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6"/>
      <c r="H9" s="2049"/>
      <c r="I9" s="2049"/>
      <c r="J9" s="2049"/>
      <c r="K9" s="2049"/>
      <c r="L9" s="2049"/>
      <c r="M9" s="2049"/>
      <c r="O9" s="1351"/>
      <c r="P9" s="1351"/>
      <c r="Q9" s="1474">
        <v>121</v>
      </c>
      <c r="R9" s="1473">
        <v>7</v>
      </c>
      <c r="S9" s="1480"/>
      <c r="T9" s="2039"/>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6"/>
      <c r="H10" s="2049"/>
      <c r="I10" s="2049"/>
      <c r="J10" s="2049"/>
      <c r="K10" s="2049"/>
      <c r="L10" s="2049"/>
      <c r="M10" s="2049"/>
      <c r="O10" s="1351"/>
      <c r="P10" s="1351"/>
      <c r="Q10" s="1474">
        <v>141</v>
      </c>
      <c r="R10" s="1473">
        <v>8</v>
      </c>
      <c r="S10" s="1480"/>
      <c r="T10" s="2039"/>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6"/>
      <c r="H11" s="2049"/>
      <c r="I11" s="2049"/>
      <c r="J11" s="2049"/>
      <c r="K11" s="2049"/>
      <c r="L11" s="2049"/>
      <c r="M11" s="2049"/>
      <c r="N11" s="562"/>
      <c r="O11" s="1351"/>
      <c r="P11" s="1351"/>
      <c r="Q11" s="1474">
        <v>161</v>
      </c>
      <c r="R11" s="1473">
        <v>9</v>
      </c>
      <c r="S11" s="1480"/>
      <c r="T11" s="2039"/>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6"/>
      <c r="H12" s="524"/>
      <c r="I12" s="524"/>
      <c r="J12" s="524"/>
      <c r="K12" s="524"/>
      <c r="L12" s="524"/>
      <c r="M12" s="524"/>
      <c r="N12" s="562"/>
      <c r="O12" s="1351"/>
      <c r="P12" s="1351"/>
      <c r="Q12" s="1474"/>
      <c r="R12" s="1473"/>
      <c r="S12" s="1480"/>
      <c r="T12" s="2039"/>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4" t="s">
        <v>41</v>
      </c>
      <c r="D13" s="2043"/>
      <c r="E13" s="1498"/>
      <c r="F13" s="2046" t="s">
        <v>360</v>
      </c>
      <c r="G13" s="1836"/>
      <c r="H13" s="1136"/>
      <c r="I13" s="367"/>
      <c r="J13" s="435" t="s">
        <v>148</v>
      </c>
      <c r="K13" s="2048" t="str">
        <f>IF(F8&gt;0,SUBTOTAL(4,$F$19:$F$178),"")</f>
        <v/>
      </c>
      <c r="L13" s="2048"/>
      <c r="M13" s="1136"/>
      <c r="N13" s="562"/>
      <c r="O13" s="1351"/>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4"/>
      <c r="D14" s="2045"/>
      <c r="E14" s="1499"/>
      <c r="F14" s="2047"/>
      <c r="G14" s="1837"/>
      <c r="H14" s="1136"/>
      <c r="I14" s="524"/>
      <c r="J14" s="436" t="s">
        <v>149</v>
      </c>
      <c r="K14" s="1142">
        <v>0.375</v>
      </c>
      <c r="L14" s="524"/>
      <c r="M14" s="1136"/>
      <c r="N14" s="438"/>
      <c r="O14" s="1351"/>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4"/>
      <c r="D15" s="2045"/>
      <c r="E15" s="1499"/>
      <c r="F15" s="2047"/>
      <c r="G15" s="1837"/>
      <c r="H15" s="443"/>
      <c r="I15" s="200"/>
      <c r="J15" s="2017" t="s">
        <v>580</v>
      </c>
      <c r="K15" s="2017"/>
      <c r="L15" s="2017"/>
      <c r="M15" s="2017"/>
      <c r="O15" s="1489" t="str">
        <f>IF(O18&gt;0,"No convoque a este aspirante: NO se presentó a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7"/>
      <c r="G16" s="1839"/>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9"/>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40"/>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EF__1</v>
      </c>
      <c r="B19" s="1405"/>
      <c r="C19" s="1515" t="str">
        <f>IF('06_PresenLista'!L18&lt;&gt;"",'06_PresenLista'!L18,"")</f>
        <v/>
      </c>
      <c r="D19" s="1461" t="str">
        <f>'06_PresenLista'!Q18</f>
        <v/>
      </c>
      <c r="E19" s="1502" t="str">
        <f>IF(F19&lt;&gt;0,COUNTIF($F$19:F19,F19),"")</f>
        <v/>
      </c>
      <c r="F19" s="1725"/>
      <c r="G19" s="1841"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EF__2</v>
      </c>
      <c r="B20" s="1405"/>
      <c r="C20" s="1460" t="str">
        <f>IF('06_PresenLista'!L19&lt;&gt;"",'06_PresenLista'!L19,"")</f>
        <v/>
      </c>
      <c r="D20" s="1461" t="str">
        <f>'06_PresenLista'!Q19</f>
        <v/>
      </c>
      <c r="E20" s="1502" t="str">
        <f>IF(F20&lt;&gt;0,COUNTIF($F$19:F20,F20),"")</f>
        <v/>
      </c>
      <c r="F20" s="1725"/>
      <c r="G20" s="1841"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EF__3</v>
      </c>
      <c r="B21" s="1405"/>
      <c r="C21" s="1460" t="str">
        <f>IF('06_PresenLista'!L20&lt;&gt;"",'06_PresenLista'!L20,"")</f>
        <v/>
      </c>
      <c r="D21" s="1461" t="str">
        <f>'06_PresenLista'!Q20</f>
        <v/>
      </c>
      <c r="E21" s="1502" t="str">
        <f>IF(F21&lt;&gt;0,COUNTIF($F$19:F21,F21),"")</f>
        <v/>
      </c>
      <c r="F21" s="1725"/>
      <c r="G21" s="1841"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EF__4</v>
      </c>
      <c r="B22" s="1405"/>
      <c r="C22" s="1460" t="str">
        <f>IF('06_PresenLista'!L21&lt;&gt;"",'06_PresenLista'!L21,"")</f>
        <v/>
      </c>
      <c r="D22" s="1461" t="str">
        <f>'06_PresenLista'!Q21</f>
        <v/>
      </c>
      <c r="E22" s="1502" t="str">
        <f>IF(F22&lt;&gt;0,COUNTIF($F$19:F22,F22),"")</f>
        <v/>
      </c>
      <c r="F22" s="1725"/>
      <c r="G22" s="1841"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EF__5</v>
      </c>
      <c r="B23" s="1405"/>
      <c r="C23" s="1460" t="str">
        <f>IF('06_PresenLista'!L22&lt;&gt;"",'06_PresenLista'!L22,"")</f>
        <v/>
      </c>
      <c r="D23" s="1461" t="str">
        <f>'06_PresenLista'!Q22</f>
        <v/>
      </c>
      <c r="E23" s="1502" t="str">
        <f>IF(F23&lt;&gt;0,COUNTIF($F$19:F23,F23),"")</f>
        <v/>
      </c>
      <c r="F23" s="1725"/>
      <c r="G23" s="1841"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EF__6</v>
      </c>
      <c r="B24" s="1405"/>
      <c r="C24" s="1460" t="str">
        <f>IF('06_PresenLista'!L23&lt;&gt;"",'06_PresenLista'!L23,"")</f>
        <v/>
      </c>
      <c r="D24" s="1461" t="str">
        <f>'06_PresenLista'!Q23</f>
        <v/>
      </c>
      <c r="E24" s="1502" t="str">
        <f>IF(F24&lt;&gt;0,COUNTIF($F$19:F24,F24),"")</f>
        <v/>
      </c>
      <c r="F24" s="1725"/>
      <c r="G24" s="1841"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EF__7</v>
      </c>
      <c r="B25" s="1405"/>
      <c r="C25" s="1460" t="str">
        <f>IF('06_PresenLista'!L24&lt;&gt;"",'06_PresenLista'!L24,"")</f>
        <v/>
      </c>
      <c r="D25" s="1461" t="str">
        <f>'06_PresenLista'!Q24</f>
        <v/>
      </c>
      <c r="E25" s="1502" t="str">
        <f>IF(F25&lt;&gt;0,COUNTIF($F$19:F25,F25),"")</f>
        <v/>
      </c>
      <c r="F25" s="1725"/>
      <c r="G25" s="1841"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EF__8</v>
      </c>
      <c r="B26" s="1405"/>
      <c r="C26" s="1460" t="str">
        <f>IF('06_PresenLista'!L25&lt;&gt;"",'06_PresenLista'!L25,"")</f>
        <v/>
      </c>
      <c r="D26" s="1461" t="str">
        <f>'06_PresenLista'!Q25</f>
        <v/>
      </c>
      <c r="E26" s="1502" t="str">
        <f>IF(F26&lt;&gt;0,COUNTIF($F$19:F26,F26),"")</f>
        <v/>
      </c>
      <c r="F26" s="1725"/>
      <c r="G26" s="1841"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EF__9</v>
      </c>
      <c r="B27" s="1405"/>
      <c r="C27" s="1460" t="str">
        <f>IF('06_PresenLista'!L26&lt;&gt;"",'06_PresenLista'!L26,"")</f>
        <v/>
      </c>
      <c r="D27" s="1461" t="str">
        <f>'06_PresenLista'!Q26</f>
        <v/>
      </c>
      <c r="E27" s="1502" t="str">
        <f>IF(F27&lt;&gt;0,COUNTIF($F$19:F27,F27),"")</f>
        <v/>
      </c>
      <c r="F27" s="1725"/>
      <c r="G27" s="1841"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EF__10</v>
      </c>
      <c r="B28" s="1405"/>
      <c r="C28" s="1460" t="str">
        <f>IF('06_PresenLista'!L27&lt;&gt;"",'06_PresenLista'!L27,"")</f>
        <v/>
      </c>
      <c r="D28" s="1461" t="str">
        <f>'06_PresenLista'!Q27</f>
        <v/>
      </c>
      <c r="E28" s="1502" t="str">
        <f>IF(F28&lt;&gt;0,COUNTIF($F$19:F28,F28),"")</f>
        <v/>
      </c>
      <c r="F28" s="1725"/>
      <c r="G28" s="1841"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EF__11</v>
      </c>
      <c r="B29" s="1405"/>
      <c r="C29" s="1460" t="str">
        <f>IF('06_PresenLista'!L28&lt;&gt;"",'06_PresenLista'!L28,"")</f>
        <v/>
      </c>
      <c r="D29" s="1461" t="str">
        <f>'06_PresenLista'!Q28</f>
        <v/>
      </c>
      <c r="E29" s="1502" t="str">
        <f>IF(F29&lt;&gt;0,COUNTIF($F$19:F29,F29),"")</f>
        <v/>
      </c>
      <c r="F29" s="1725"/>
      <c r="G29" s="1841"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EF__12</v>
      </c>
      <c r="B30" s="1405"/>
      <c r="C30" s="1460" t="str">
        <f>IF('06_PresenLista'!L29&lt;&gt;"",'06_PresenLista'!L29,"")</f>
        <v/>
      </c>
      <c r="D30" s="1461" t="str">
        <f>'06_PresenLista'!Q29</f>
        <v/>
      </c>
      <c r="E30" s="1502" t="str">
        <f>IF(F30&lt;&gt;0,COUNTIF($F$19:F30,F30),"")</f>
        <v/>
      </c>
      <c r="F30" s="1725"/>
      <c r="G30" s="1841"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EF__13</v>
      </c>
      <c r="B31" s="1405"/>
      <c r="C31" s="1460" t="str">
        <f>IF('06_PresenLista'!L30&lt;&gt;"",'06_PresenLista'!L30,"")</f>
        <v/>
      </c>
      <c r="D31" s="1461" t="str">
        <f>'06_PresenLista'!Q30</f>
        <v/>
      </c>
      <c r="E31" s="1502" t="str">
        <f>IF(F31&lt;&gt;0,COUNTIF($F$19:F31,F31),"")</f>
        <v/>
      </c>
      <c r="F31" s="1725"/>
      <c r="G31" s="1841"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EF__14</v>
      </c>
      <c r="B32" s="1405"/>
      <c r="C32" s="1460" t="str">
        <f>IF('06_PresenLista'!L31&lt;&gt;"",'06_PresenLista'!L31,"")</f>
        <v/>
      </c>
      <c r="D32" s="1461" t="str">
        <f>'06_PresenLista'!Q31</f>
        <v/>
      </c>
      <c r="E32" s="1502" t="str">
        <f>IF(F32&lt;&gt;0,COUNTIF($F$19:F32,F32),"")</f>
        <v/>
      </c>
      <c r="F32" s="1725"/>
      <c r="G32" s="1841"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EF__15</v>
      </c>
      <c r="B33" s="1405"/>
      <c r="C33" s="1460" t="str">
        <f>IF('06_PresenLista'!L32&lt;&gt;"",'06_PresenLista'!L32,"")</f>
        <v/>
      </c>
      <c r="D33" s="1461" t="str">
        <f>'06_PresenLista'!Q32</f>
        <v/>
      </c>
      <c r="E33" s="1502" t="str">
        <f>IF(F33&lt;&gt;0,COUNTIF($F$19:F33,F33),"")</f>
        <v/>
      </c>
      <c r="F33" s="1725"/>
      <c r="G33" s="1841"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EF__16</v>
      </c>
      <c r="B34" s="1405"/>
      <c r="C34" s="1460" t="str">
        <f>IF('06_PresenLista'!L33&lt;&gt;"",'06_PresenLista'!L33,"")</f>
        <v/>
      </c>
      <c r="D34" s="1461" t="str">
        <f>'06_PresenLista'!Q33</f>
        <v/>
      </c>
      <c r="E34" s="1502" t="str">
        <f>IF(F34&lt;&gt;0,COUNTIF($F$19:F34,F34),"")</f>
        <v/>
      </c>
      <c r="F34" s="1725"/>
      <c r="G34" s="1841"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EF__17</v>
      </c>
      <c r="B35" s="1405"/>
      <c r="C35" s="1460" t="str">
        <f>IF('06_PresenLista'!L34&lt;&gt;"",'06_PresenLista'!L34,"")</f>
        <v/>
      </c>
      <c r="D35" s="1461" t="str">
        <f>'06_PresenLista'!Q34</f>
        <v/>
      </c>
      <c r="E35" s="1502" t="str">
        <f>IF(F35&lt;&gt;0,COUNTIF($F$19:F35,F35),"")</f>
        <v/>
      </c>
      <c r="F35" s="1725"/>
      <c r="G35" s="1841"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EF__18</v>
      </c>
      <c r="B36" s="1405"/>
      <c r="C36" s="1460" t="str">
        <f>IF('06_PresenLista'!L35&lt;&gt;"",'06_PresenLista'!L35,"")</f>
        <v/>
      </c>
      <c r="D36" s="1461" t="str">
        <f>'06_PresenLista'!Q35</f>
        <v/>
      </c>
      <c r="E36" s="1502" t="str">
        <f>IF(F36&lt;&gt;0,COUNTIF($F$19:F36,F36),"")</f>
        <v/>
      </c>
      <c r="F36" s="1725"/>
      <c r="G36" s="1841"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EF__19</v>
      </c>
      <c r="B37" s="1405"/>
      <c r="C37" s="1460" t="str">
        <f>IF('06_PresenLista'!L36&lt;&gt;"",'06_PresenLista'!L36,"")</f>
        <v/>
      </c>
      <c r="D37" s="1461" t="str">
        <f>'06_PresenLista'!Q36</f>
        <v/>
      </c>
      <c r="E37" s="1502" t="str">
        <f>IF(F37&lt;&gt;0,COUNTIF($F$19:F37,F37),"")</f>
        <v/>
      </c>
      <c r="F37" s="1725"/>
      <c r="G37" s="1841"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EF__20</v>
      </c>
      <c r="B38" s="1405"/>
      <c r="C38" s="1460" t="str">
        <f>IF('06_PresenLista'!L37&lt;&gt;"",'06_PresenLista'!L37,"")</f>
        <v/>
      </c>
      <c r="D38" s="1461" t="str">
        <f>'06_PresenLista'!Q37</f>
        <v/>
      </c>
      <c r="E38" s="1502" t="str">
        <f>IF(F38&lt;&gt;0,COUNTIF($F$19:F38,F38),"")</f>
        <v/>
      </c>
      <c r="F38" s="1725"/>
      <c r="G38" s="1841"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EF__21</v>
      </c>
      <c r="B39" s="1405"/>
      <c r="C39" s="1460" t="str">
        <f>IF('06_PresenLista'!L38&lt;&gt;"",'06_PresenLista'!L38,"")</f>
        <v/>
      </c>
      <c r="D39" s="1461" t="str">
        <f>'06_PresenLista'!Q38</f>
        <v/>
      </c>
      <c r="E39" s="1502" t="str">
        <f>IF(F39&lt;&gt;0,COUNTIF($F$19:F39,F39),"")</f>
        <v/>
      </c>
      <c r="F39" s="1725"/>
      <c r="G39" s="1841"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EF__22</v>
      </c>
      <c r="B40" s="1405"/>
      <c r="C40" s="1460" t="str">
        <f>IF('06_PresenLista'!L39&lt;&gt;"",'06_PresenLista'!L39,"")</f>
        <v/>
      </c>
      <c r="D40" s="1461" t="str">
        <f>'06_PresenLista'!Q39</f>
        <v/>
      </c>
      <c r="E40" s="1502" t="str">
        <f>IF(F40&lt;&gt;0,COUNTIF($F$19:F40,F40),"")</f>
        <v/>
      </c>
      <c r="F40" s="1725"/>
      <c r="G40" s="1841"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EF__23</v>
      </c>
      <c r="B41" s="1405"/>
      <c r="C41" s="1460" t="str">
        <f>IF('06_PresenLista'!L40&lt;&gt;"",'06_PresenLista'!L40,"")</f>
        <v/>
      </c>
      <c r="D41" s="1461" t="str">
        <f>'06_PresenLista'!Q40</f>
        <v/>
      </c>
      <c r="E41" s="1502" t="str">
        <f>IF(F41&lt;&gt;0,COUNTIF($F$19:F41,F41),"")</f>
        <v/>
      </c>
      <c r="F41" s="1725"/>
      <c r="G41" s="1841"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EF__24</v>
      </c>
      <c r="B42" s="1405"/>
      <c r="C42" s="1460" t="str">
        <f>IF('06_PresenLista'!L41&lt;&gt;"",'06_PresenLista'!L41,"")</f>
        <v/>
      </c>
      <c r="D42" s="1461" t="str">
        <f>'06_PresenLista'!Q41</f>
        <v/>
      </c>
      <c r="E42" s="1502" t="str">
        <f>IF(F42&lt;&gt;0,COUNTIF($F$19:F42,F42),"")</f>
        <v/>
      </c>
      <c r="F42" s="1725"/>
      <c r="G42" s="1841"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EF__25</v>
      </c>
      <c r="B43" s="1405"/>
      <c r="C43" s="1460" t="str">
        <f>IF('06_PresenLista'!L42&lt;&gt;"",'06_PresenLista'!L42,"")</f>
        <v/>
      </c>
      <c r="D43" s="1461" t="str">
        <f>'06_PresenLista'!Q42</f>
        <v/>
      </c>
      <c r="E43" s="1502" t="str">
        <f>IF(F43&lt;&gt;0,COUNTIF($F$19:F43,F43),"")</f>
        <v/>
      </c>
      <c r="F43" s="1725"/>
      <c r="G43" s="1841"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EF__26</v>
      </c>
      <c r="B44" s="1405"/>
      <c r="C44" s="1460" t="str">
        <f>IF('06_PresenLista'!L43&lt;&gt;"",'06_PresenLista'!L43,"")</f>
        <v/>
      </c>
      <c r="D44" s="1461" t="str">
        <f>'06_PresenLista'!Q43</f>
        <v/>
      </c>
      <c r="E44" s="1502" t="str">
        <f>IF(F44&lt;&gt;0,COUNTIF($F$19:F44,F44),"")</f>
        <v/>
      </c>
      <c r="F44" s="1725"/>
      <c r="G44" s="1841"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EF__27</v>
      </c>
      <c r="B45" s="1405"/>
      <c r="C45" s="1460" t="str">
        <f>IF('06_PresenLista'!L44&lt;&gt;"",'06_PresenLista'!L44,"")</f>
        <v/>
      </c>
      <c r="D45" s="1461" t="str">
        <f>'06_PresenLista'!Q44</f>
        <v/>
      </c>
      <c r="E45" s="1502" t="str">
        <f>IF(F45&lt;&gt;0,COUNTIF($F$19:F45,F45),"")</f>
        <v/>
      </c>
      <c r="F45" s="1725"/>
      <c r="G45" s="1841"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EF__28</v>
      </c>
      <c r="B46" s="1405"/>
      <c r="C46" s="1460" t="str">
        <f>IF('06_PresenLista'!L45&lt;&gt;"",'06_PresenLista'!L45,"")</f>
        <v/>
      </c>
      <c r="D46" s="1461" t="str">
        <f>'06_PresenLista'!Q45</f>
        <v/>
      </c>
      <c r="E46" s="1502" t="str">
        <f>IF(F46&lt;&gt;0,COUNTIF($F$19:F46,F46),"")</f>
        <v/>
      </c>
      <c r="F46" s="1725"/>
      <c r="G46" s="1841"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EF__29</v>
      </c>
      <c r="B47" s="1405"/>
      <c r="C47" s="1460" t="str">
        <f>IF('06_PresenLista'!L46&lt;&gt;"",'06_PresenLista'!L46,"")</f>
        <v/>
      </c>
      <c r="D47" s="1461" t="str">
        <f>'06_PresenLista'!Q46</f>
        <v/>
      </c>
      <c r="E47" s="1502" t="str">
        <f>IF(F47&lt;&gt;0,COUNTIF($F$19:F47,F47),"")</f>
        <v/>
      </c>
      <c r="F47" s="1725"/>
      <c r="G47" s="1841"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EF__30</v>
      </c>
      <c r="B48" s="1405"/>
      <c r="C48" s="1460" t="str">
        <f>IF('06_PresenLista'!L47&lt;&gt;"",'06_PresenLista'!L47,"")</f>
        <v/>
      </c>
      <c r="D48" s="1461" t="str">
        <f>'06_PresenLista'!Q47</f>
        <v/>
      </c>
      <c r="E48" s="1502" t="str">
        <f>IF(F48&lt;&gt;0,COUNTIF($F$19:F48,F48),"")</f>
        <v/>
      </c>
      <c r="F48" s="1725"/>
      <c r="G48" s="1841"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EF__31</v>
      </c>
      <c r="B49" s="1405"/>
      <c r="C49" s="1460" t="str">
        <f>IF('06_PresenLista'!L48&lt;&gt;"",'06_PresenLista'!L48,"")</f>
        <v/>
      </c>
      <c r="D49" s="1461" t="str">
        <f>'06_PresenLista'!Q48</f>
        <v/>
      </c>
      <c r="E49" s="1502" t="str">
        <f>IF(F49&lt;&gt;0,COUNTIF($F$19:F49,F49),"")</f>
        <v/>
      </c>
      <c r="F49" s="1725"/>
      <c r="G49" s="1841"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EF__32</v>
      </c>
      <c r="B50" s="1405"/>
      <c r="C50" s="1460" t="str">
        <f>IF('06_PresenLista'!L49&lt;&gt;"",'06_PresenLista'!L49,"")</f>
        <v/>
      </c>
      <c r="D50" s="1461" t="str">
        <f>'06_PresenLista'!Q49</f>
        <v/>
      </c>
      <c r="E50" s="1502" t="str">
        <f>IF(F50&lt;&gt;0,COUNTIF($F$19:F50,F50),"")</f>
        <v/>
      </c>
      <c r="F50" s="1725"/>
      <c r="G50" s="1841"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EF__33</v>
      </c>
      <c r="B51" s="1405"/>
      <c r="C51" s="1460" t="str">
        <f>IF('06_PresenLista'!L50&lt;&gt;"",'06_PresenLista'!L50,"")</f>
        <v/>
      </c>
      <c r="D51" s="1461" t="str">
        <f>'06_PresenLista'!Q50</f>
        <v/>
      </c>
      <c r="E51" s="1502" t="str">
        <f>IF(F51&lt;&gt;0,COUNTIF($F$19:F51,F51),"")</f>
        <v/>
      </c>
      <c r="F51" s="1725"/>
      <c r="G51" s="1841"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EF__34</v>
      </c>
      <c r="B52" s="1405"/>
      <c r="C52" s="1460" t="str">
        <f>IF('06_PresenLista'!L51&lt;&gt;"",'06_PresenLista'!L51,"")</f>
        <v/>
      </c>
      <c r="D52" s="1461" t="str">
        <f>'06_PresenLista'!Q51</f>
        <v/>
      </c>
      <c r="E52" s="1502" t="str">
        <f>IF(F52&lt;&gt;0,COUNTIF($F$19:F52,F52),"")</f>
        <v/>
      </c>
      <c r="F52" s="1725"/>
      <c r="G52" s="1841"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EF__35</v>
      </c>
      <c r="B53" s="1405"/>
      <c r="C53" s="1460" t="str">
        <f>IF('06_PresenLista'!L52&lt;&gt;"",'06_PresenLista'!L52,"")</f>
        <v/>
      </c>
      <c r="D53" s="1461" t="str">
        <f>'06_PresenLista'!Q52</f>
        <v/>
      </c>
      <c r="E53" s="1502" t="str">
        <f>IF(F53&lt;&gt;0,COUNTIF($F$19:F53,F53),"")</f>
        <v/>
      </c>
      <c r="F53" s="1725"/>
      <c r="G53" s="1841"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EF__36</v>
      </c>
      <c r="B54" s="1405"/>
      <c r="C54" s="1460" t="str">
        <f>IF('06_PresenLista'!L53&lt;&gt;"",'06_PresenLista'!L53,"")</f>
        <v/>
      </c>
      <c r="D54" s="1461" t="str">
        <f>'06_PresenLista'!Q53</f>
        <v/>
      </c>
      <c r="E54" s="1502" t="str">
        <f>IF(F54&lt;&gt;0,COUNTIF($F$19:F54,F54),"")</f>
        <v/>
      </c>
      <c r="F54" s="1725"/>
      <c r="G54" s="1841"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EF__37</v>
      </c>
      <c r="B55" s="1405"/>
      <c r="C55" s="1460" t="str">
        <f>IF('06_PresenLista'!L54&lt;&gt;"",'06_PresenLista'!L54,"")</f>
        <v/>
      </c>
      <c r="D55" s="1461" t="str">
        <f>'06_PresenLista'!Q54</f>
        <v/>
      </c>
      <c r="E55" s="1502" t="str">
        <f>IF(F55&lt;&gt;0,COUNTIF($F$19:F55,F55),"")</f>
        <v/>
      </c>
      <c r="F55" s="1725"/>
      <c r="G55" s="1841"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EF__38</v>
      </c>
      <c r="B56" s="1405"/>
      <c r="C56" s="1460" t="str">
        <f>IF('06_PresenLista'!L55&lt;&gt;"",'06_PresenLista'!L55,"")</f>
        <v/>
      </c>
      <c r="D56" s="1461" t="str">
        <f>'06_PresenLista'!Q55</f>
        <v/>
      </c>
      <c r="E56" s="1502" t="str">
        <f>IF(F56&lt;&gt;0,COUNTIF($F$19:F56,F56),"")</f>
        <v/>
      </c>
      <c r="F56" s="1725"/>
      <c r="G56" s="1841"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EF__39</v>
      </c>
      <c r="B57" s="1405"/>
      <c r="C57" s="1460" t="str">
        <f>IF('06_PresenLista'!L56&lt;&gt;"",'06_PresenLista'!L56,"")</f>
        <v/>
      </c>
      <c r="D57" s="1461" t="str">
        <f>'06_PresenLista'!Q56</f>
        <v/>
      </c>
      <c r="E57" s="1502" t="str">
        <f>IF(F57&lt;&gt;0,COUNTIF($F$19:F57,F57),"")</f>
        <v/>
      </c>
      <c r="F57" s="1725"/>
      <c r="G57" s="1841"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EF__40</v>
      </c>
      <c r="B58" s="1405"/>
      <c r="C58" s="1460" t="str">
        <f>IF('06_PresenLista'!L57&lt;&gt;"",'06_PresenLista'!L57,"")</f>
        <v/>
      </c>
      <c r="D58" s="1461" t="str">
        <f>'06_PresenLista'!Q57</f>
        <v/>
      </c>
      <c r="E58" s="1502" t="str">
        <f>IF(F58&lt;&gt;0,COUNTIF($F$19:F58,F58),"")</f>
        <v/>
      </c>
      <c r="F58" s="1725"/>
      <c r="G58" s="1841"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EF__41</v>
      </c>
      <c r="B59" s="1405"/>
      <c r="C59" s="1460" t="str">
        <f>IF('06_PresenLista'!L58&lt;&gt;"",'06_PresenLista'!L58,"")</f>
        <v/>
      </c>
      <c r="D59" s="1461" t="str">
        <f>'06_PresenLista'!Q58</f>
        <v/>
      </c>
      <c r="E59" s="1502" t="str">
        <f>IF(F59&lt;&gt;0,COUNTIF($F$19:F59,F59),"")</f>
        <v/>
      </c>
      <c r="F59" s="1725"/>
      <c r="G59" s="1841"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EF__42</v>
      </c>
      <c r="B60" s="1405"/>
      <c r="C60" s="1460" t="str">
        <f>IF('06_PresenLista'!L59&lt;&gt;"",'06_PresenLista'!L59,"")</f>
        <v/>
      </c>
      <c r="D60" s="1461" t="str">
        <f>'06_PresenLista'!Q59</f>
        <v/>
      </c>
      <c r="E60" s="1502" t="str">
        <f>IF(F60&lt;&gt;0,COUNTIF($F$19:F60,F60),"")</f>
        <v/>
      </c>
      <c r="F60" s="1725"/>
      <c r="G60" s="1841"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EF__43</v>
      </c>
      <c r="B61" s="1405"/>
      <c r="C61" s="1460" t="str">
        <f>IF('06_PresenLista'!L60&lt;&gt;"",'06_PresenLista'!L60,"")</f>
        <v/>
      </c>
      <c r="D61" s="1461" t="str">
        <f>'06_PresenLista'!Q60</f>
        <v/>
      </c>
      <c r="E61" s="1502" t="str">
        <f>IF(F61&lt;&gt;0,COUNTIF($F$19:F61,F61),"")</f>
        <v/>
      </c>
      <c r="F61" s="1725"/>
      <c r="G61" s="1841"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EF__44</v>
      </c>
      <c r="B62" s="1405"/>
      <c r="C62" s="1460" t="str">
        <f>IF('06_PresenLista'!L61&lt;&gt;"",'06_PresenLista'!L61,"")</f>
        <v/>
      </c>
      <c r="D62" s="1461" t="str">
        <f>'06_PresenLista'!Q61</f>
        <v/>
      </c>
      <c r="E62" s="1502" t="str">
        <f>IF(F62&lt;&gt;0,COUNTIF($F$19:F62,F62),"")</f>
        <v/>
      </c>
      <c r="F62" s="1725"/>
      <c r="G62" s="1841"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EF__45</v>
      </c>
      <c r="B63" s="1405"/>
      <c r="C63" s="1460" t="str">
        <f>IF('06_PresenLista'!L62&lt;&gt;"",'06_PresenLista'!L62,"")</f>
        <v/>
      </c>
      <c r="D63" s="1461" t="str">
        <f>'06_PresenLista'!Q62</f>
        <v/>
      </c>
      <c r="E63" s="1502" t="str">
        <f>IF(F63&lt;&gt;0,COUNTIF($F$19:F63,F63),"")</f>
        <v/>
      </c>
      <c r="F63" s="1725"/>
      <c r="G63" s="1841"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EF__46</v>
      </c>
      <c r="B64" s="1405"/>
      <c r="C64" s="1460" t="str">
        <f>IF('06_PresenLista'!L63&lt;&gt;"",'06_PresenLista'!L63,"")</f>
        <v/>
      </c>
      <c r="D64" s="1461" t="str">
        <f>'06_PresenLista'!Q63</f>
        <v/>
      </c>
      <c r="E64" s="1502" t="str">
        <f>IF(F64&lt;&gt;0,COUNTIF($F$19:F64,F64),"")</f>
        <v/>
      </c>
      <c r="F64" s="1725"/>
      <c r="G64" s="1841"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EF__47</v>
      </c>
      <c r="B65" s="1405"/>
      <c r="C65" s="1460" t="str">
        <f>IF('06_PresenLista'!L64&lt;&gt;"",'06_PresenLista'!L64,"")</f>
        <v/>
      </c>
      <c r="D65" s="1461" t="str">
        <f>'06_PresenLista'!Q64</f>
        <v/>
      </c>
      <c r="E65" s="1502" t="str">
        <f>IF(F65&lt;&gt;0,COUNTIF($F$19:F65,F65),"")</f>
        <v/>
      </c>
      <c r="F65" s="1725"/>
      <c r="G65" s="1841"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EF__48</v>
      </c>
      <c r="B66" s="1405"/>
      <c r="C66" s="1460" t="str">
        <f>IF('06_PresenLista'!L65&lt;&gt;"",'06_PresenLista'!L65,"")</f>
        <v/>
      </c>
      <c r="D66" s="1461" t="str">
        <f>'06_PresenLista'!Q65</f>
        <v/>
      </c>
      <c r="E66" s="1502" t="str">
        <f>IF(F66&lt;&gt;0,COUNTIF($F$19:F66,F66),"")</f>
        <v/>
      </c>
      <c r="F66" s="1725"/>
      <c r="G66" s="1841"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EF__49</v>
      </c>
      <c r="B67" s="1405"/>
      <c r="C67" s="1460" t="str">
        <f>IF('06_PresenLista'!L66&lt;&gt;"",'06_PresenLista'!L66,"")</f>
        <v/>
      </c>
      <c r="D67" s="1461" t="str">
        <f>'06_PresenLista'!Q66</f>
        <v/>
      </c>
      <c r="E67" s="1502" t="str">
        <f>IF(F67&lt;&gt;0,COUNTIF($F$19:F67,F67),"")</f>
        <v/>
      </c>
      <c r="F67" s="1725"/>
      <c r="G67" s="1841"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EF__50</v>
      </c>
      <c r="B68" s="1405"/>
      <c r="C68" s="1460" t="str">
        <f>IF('06_PresenLista'!L67&lt;&gt;"",'06_PresenLista'!L67,"")</f>
        <v/>
      </c>
      <c r="D68" s="1461" t="str">
        <f>'06_PresenLista'!Q67</f>
        <v/>
      </c>
      <c r="E68" s="1502" t="str">
        <f>IF(F68&lt;&gt;0,COUNTIF($F$19:F68,F68),"")</f>
        <v/>
      </c>
      <c r="F68" s="1725"/>
      <c r="G68" s="1841"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EF__51</v>
      </c>
      <c r="B69" s="1405"/>
      <c r="C69" s="1460" t="str">
        <f>IF('06_PresenLista'!L68&lt;&gt;"",'06_PresenLista'!L68,"")</f>
        <v/>
      </c>
      <c r="D69" s="1461" t="str">
        <f>'06_PresenLista'!Q68</f>
        <v/>
      </c>
      <c r="E69" s="1502" t="str">
        <f>IF(F69&lt;&gt;0,COUNTIF($F$19:F69,F69),"")</f>
        <v/>
      </c>
      <c r="F69" s="1725"/>
      <c r="G69" s="1841"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EF__52</v>
      </c>
      <c r="B70" s="1405"/>
      <c r="C70" s="1460" t="str">
        <f>IF('06_PresenLista'!L69&lt;&gt;"",'06_PresenLista'!L69,"")</f>
        <v/>
      </c>
      <c r="D70" s="1461" t="str">
        <f>'06_PresenLista'!Q69</f>
        <v/>
      </c>
      <c r="E70" s="1502" t="str">
        <f>IF(F70&lt;&gt;0,COUNTIF($F$19:F70,F70),"")</f>
        <v/>
      </c>
      <c r="F70" s="1725"/>
      <c r="G70" s="1841"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EF__53</v>
      </c>
      <c r="B71" s="1405"/>
      <c r="C71" s="1460" t="str">
        <f>IF('06_PresenLista'!L70&lt;&gt;"",'06_PresenLista'!L70,"")</f>
        <v/>
      </c>
      <c r="D71" s="1461" t="str">
        <f>'06_PresenLista'!Q70</f>
        <v/>
      </c>
      <c r="E71" s="1502" t="str">
        <f>IF(F71&lt;&gt;0,COUNTIF($F$19:F71,F71),"")</f>
        <v/>
      </c>
      <c r="F71" s="1725"/>
      <c r="G71" s="1841"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EF__54</v>
      </c>
      <c r="B72" s="1405"/>
      <c r="C72" s="1460" t="str">
        <f>IF('06_PresenLista'!L71&lt;&gt;"",'06_PresenLista'!L71,"")</f>
        <v/>
      </c>
      <c r="D72" s="1461" t="str">
        <f>'06_PresenLista'!Q71</f>
        <v/>
      </c>
      <c r="E72" s="1502" t="str">
        <f>IF(F72&lt;&gt;0,COUNTIF($F$19:F72,F72),"")</f>
        <v/>
      </c>
      <c r="F72" s="1725"/>
      <c r="G72" s="1841"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EF__55</v>
      </c>
      <c r="B73" s="1405"/>
      <c r="C73" s="1460" t="str">
        <f>IF('06_PresenLista'!L72&lt;&gt;"",'06_PresenLista'!L72,"")</f>
        <v/>
      </c>
      <c r="D73" s="1461" t="str">
        <f>'06_PresenLista'!Q72</f>
        <v/>
      </c>
      <c r="E73" s="1502" t="str">
        <f>IF(F73&lt;&gt;0,COUNTIF($F$19:F73,F73),"")</f>
        <v/>
      </c>
      <c r="F73" s="1725"/>
      <c r="G73" s="1841"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EF__56</v>
      </c>
      <c r="B74" s="1405"/>
      <c r="C74" s="1460" t="str">
        <f>IF('06_PresenLista'!L73&lt;&gt;"",'06_PresenLista'!L73,"")</f>
        <v/>
      </c>
      <c r="D74" s="1461" t="str">
        <f>'06_PresenLista'!Q73</f>
        <v/>
      </c>
      <c r="E74" s="1502" t="str">
        <f>IF(F74&lt;&gt;0,COUNTIF($F$19:F74,F74),"")</f>
        <v/>
      </c>
      <c r="F74" s="1725"/>
      <c r="G74" s="1841"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EF__57</v>
      </c>
      <c r="B75" s="1405"/>
      <c r="C75" s="1460" t="str">
        <f>IF('06_PresenLista'!L74&lt;&gt;"",'06_PresenLista'!L74,"")</f>
        <v/>
      </c>
      <c r="D75" s="1461" t="str">
        <f>'06_PresenLista'!Q74</f>
        <v/>
      </c>
      <c r="E75" s="1502" t="str">
        <f>IF(F75&lt;&gt;0,COUNTIF($F$19:F75,F75),"")</f>
        <v/>
      </c>
      <c r="F75" s="1725"/>
      <c r="G75" s="1841"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EF__58</v>
      </c>
      <c r="B76" s="1405"/>
      <c r="C76" s="1460" t="str">
        <f>IF('06_PresenLista'!L75&lt;&gt;"",'06_PresenLista'!L75,"")</f>
        <v/>
      </c>
      <c r="D76" s="1461" t="str">
        <f>'06_PresenLista'!Q75</f>
        <v/>
      </c>
      <c r="E76" s="1502" t="str">
        <f>IF(F76&lt;&gt;0,COUNTIF($F$19:F76,F76),"")</f>
        <v/>
      </c>
      <c r="F76" s="1725"/>
      <c r="G76" s="1841"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EF__59</v>
      </c>
      <c r="B77" s="1405"/>
      <c r="C77" s="1460" t="str">
        <f>IF('06_PresenLista'!L76&lt;&gt;"",'06_PresenLista'!L76,"")</f>
        <v/>
      </c>
      <c r="D77" s="1461" t="str">
        <f>'06_PresenLista'!Q76</f>
        <v/>
      </c>
      <c r="E77" s="1502" t="str">
        <f>IF(F77&lt;&gt;0,COUNTIF($F$19:F77,F77),"")</f>
        <v/>
      </c>
      <c r="F77" s="1725"/>
      <c r="G77" s="1841"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EF__60</v>
      </c>
      <c r="B78" s="1405"/>
      <c r="C78" s="1460" t="str">
        <f>IF('06_PresenLista'!L77&lt;&gt;"",'06_PresenLista'!L77,"")</f>
        <v/>
      </c>
      <c r="D78" s="1461" t="str">
        <f>'06_PresenLista'!Q77</f>
        <v/>
      </c>
      <c r="E78" s="1502" t="str">
        <f>IF(F78&lt;&gt;0,COUNTIF($F$19:F78,F78),"")</f>
        <v/>
      </c>
      <c r="F78" s="1725"/>
      <c r="G78" s="1841"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EF__61</v>
      </c>
      <c r="B79" s="1405"/>
      <c r="C79" s="1460" t="str">
        <f>IF('06_PresenLista'!L78&lt;&gt;"",'06_PresenLista'!L78,"")</f>
        <v/>
      </c>
      <c r="D79" s="1461" t="str">
        <f>'06_PresenLista'!Q78</f>
        <v/>
      </c>
      <c r="E79" s="1502" t="str">
        <f>IF(F79&lt;&gt;0,COUNTIF($F$19:F79,F79),"")</f>
        <v/>
      </c>
      <c r="F79" s="1725"/>
      <c r="G79" s="1841"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EF__62</v>
      </c>
      <c r="B80" s="1405"/>
      <c r="C80" s="1460" t="str">
        <f>IF('06_PresenLista'!L79&lt;&gt;"",'06_PresenLista'!L79,"")</f>
        <v/>
      </c>
      <c r="D80" s="1461" t="str">
        <f>'06_PresenLista'!Q79</f>
        <v/>
      </c>
      <c r="E80" s="1502" t="str">
        <f>IF(F80&lt;&gt;0,COUNTIF($F$19:F80,F80),"")</f>
        <v/>
      </c>
      <c r="F80" s="1725"/>
      <c r="G80" s="1841"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EF__63</v>
      </c>
      <c r="B81" s="1405"/>
      <c r="C81" s="1460" t="str">
        <f>IF('06_PresenLista'!L80&lt;&gt;"",'06_PresenLista'!L80,"")</f>
        <v/>
      </c>
      <c r="D81" s="1461" t="str">
        <f>'06_PresenLista'!Q80</f>
        <v/>
      </c>
      <c r="E81" s="1502" t="str">
        <f>IF(F81&lt;&gt;0,COUNTIF($F$19:F81,F81),"")</f>
        <v/>
      </c>
      <c r="F81" s="1725"/>
      <c r="G81" s="1841"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EF__64</v>
      </c>
      <c r="B82" s="1405"/>
      <c r="C82" s="1460" t="str">
        <f>IF('06_PresenLista'!L81&lt;&gt;"",'06_PresenLista'!L81,"")</f>
        <v/>
      </c>
      <c r="D82" s="1461" t="str">
        <f>'06_PresenLista'!Q81</f>
        <v/>
      </c>
      <c r="E82" s="1502" t="str">
        <f>IF(F82&lt;&gt;0,COUNTIF($F$19:F82,F82),"")</f>
        <v/>
      </c>
      <c r="F82" s="1725"/>
      <c r="G82" s="1841"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EF__65</v>
      </c>
      <c r="B83" s="1405"/>
      <c r="C83" s="1460" t="str">
        <f>IF('06_PresenLista'!L82&lt;&gt;"",'06_PresenLista'!L82,"")</f>
        <v/>
      </c>
      <c r="D83" s="1461" t="str">
        <f>'06_PresenLista'!Q82</f>
        <v/>
      </c>
      <c r="E83" s="1502" t="str">
        <f>IF(F83&lt;&gt;0,COUNTIF($F$19:F83,F83),"")</f>
        <v/>
      </c>
      <c r="F83" s="1725"/>
      <c r="G83" s="1841"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EF__66</v>
      </c>
      <c r="B84" s="1405"/>
      <c r="C84" s="1460" t="str">
        <f>IF('06_PresenLista'!L83&lt;&gt;"",'06_PresenLista'!L83,"")</f>
        <v/>
      </c>
      <c r="D84" s="1461" t="str">
        <f>'06_PresenLista'!Q83</f>
        <v/>
      </c>
      <c r="E84" s="1502" t="str">
        <f>IF(F84&lt;&gt;0,COUNTIF($F$19:F84,F84),"")</f>
        <v/>
      </c>
      <c r="F84" s="1725"/>
      <c r="G84" s="1841"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EF__67</v>
      </c>
      <c r="B85" s="1405"/>
      <c r="C85" s="1460" t="str">
        <f>IF('06_PresenLista'!L84&lt;&gt;"",'06_PresenLista'!L84,"")</f>
        <v/>
      </c>
      <c r="D85" s="1461" t="str">
        <f>'06_PresenLista'!Q84</f>
        <v/>
      </c>
      <c r="E85" s="1502" t="str">
        <f>IF(F85&lt;&gt;0,COUNTIF($F$19:F85,F85),"")</f>
        <v/>
      </c>
      <c r="F85" s="1725"/>
      <c r="G85" s="1841"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EF__68</v>
      </c>
      <c r="B86" s="1405"/>
      <c r="C86" s="1460" t="str">
        <f>IF('06_PresenLista'!L85&lt;&gt;"",'06_PresenLista'!L85,"")</f>
        <v/>
      </c>
      <c r="D86" s="1461" t="str">
        <f>'06_PresenLista'!Q85</f>
        <v/>
      </c>
      <c r="E86" s="1502" t="str">
        <f>IF(F86&lt;&gt;0,COUNTIF($F$19:F86,F86),"")</f>
        <v/>
      </c>
      <c r="F86" s="1725"/>
      <c r="G86" s="1841"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EF__69</v>
      </c>
      <c r="B87" s="1405"/>
      <c r="C87" s="1460" t="str">
        <f>IF('06_PresenLista'!L86&lt;&gt;"",'06_PresenLista'!L86,"")</f>
        <v/>
      </c>
      <c r="D87" s="1461" t="str">
        <f>'06_PresenLista'!Q86</f>
        <v/>
      </c>
      <c r="E87" s="1502" t="str">
        <f>IF(F87&lt;&gt;0,COUNTIF($F$19:F87,F87),"")</f>
        <v/>
      </c>
      <c r="F87" s="1725"/>
      <c r="G87" s="1841"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EF__70</v>
      </c>
      <c r="B88" s="1405"/>
      <c r="C88" s="1460" t="str">
        <f>IF('06_PresenLista'!L87&lt;&gt;"",'06_PresenLista'!L87,"")</f>
        <v/>
      </c>
      <c r="D88" s="1461" t="str">
        <f>'06_PresenLista'!Q87</f>
        <v/>
      </c>
      <c r="E88" s="1502" t="str">
        <f>IF(F88&lt;&gt;0,COUNTIF($F$19:F88,F88),"")</f>
        <v/>
      </c>
      <c r="F88" s="1725"/>
      <c r="G88" s="1841"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EF__71</v>
      </c>
      <c r="B89" s="1405"/>
      <c r="C89" s="1460" t="str">
        <f>IF('06_PresenLista'!L88&lt;&gt;"",'06_PresenLista'!L88,"")</f>
        <v/>
      </c>
      <c r="D89" s="1461" t="str">
        <f>'06_PresenLista'!Q88</f>
        <v/>
      </c>
      <c r="E89" s="1502" t="str">
        <f>IF(F89&lt;&gt;0,COUNTIF($F$19:F89,F89),"")</f>
        <v/>
      </c>
      <c r="F89" s="1725"/>
      <c r="G89" s="1841"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EF__72</v>
      </c>
      <c r="B90" s="1405"/>
      <c r="C90" s="1460" t="str">
        <f>IF('06_PresenLista'!L89&lt;&gt;"",'06_PresenLista'!L89,"")</f>
        <v/>
      </c>
      <c r="D90" s="1461" t="str">
        <f>'06_PresenLista'!Q89</f>
        <v/>
      </c>
      <c r="E90" s="1502" t="str">
        <f>IF(F90&lt;&gt;0,COUNTIF($F$19:F90,F90),"")</f>
        <v/>
      </c>
      <c r="F90" s="1725"/>
      <c r="G90" s="1841"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EF__73</v>
      </c>
      <c r="B91" s="1405"/>
      <c r="C91" s="1460" t="str">
        <f>IF('06_PresenLista'!L90&lt;&gt;"",'06_PresenLista'!L90,"")</f>
        <v/>
      </c>
      <c r="D91" s="1461" t="str">
        <f>'06_PresenLista'!Q90</f>
        <v/>
      </c>
      <c r="E91" s="1502" t="str">
        <f>IF(F91&lt;&gt;0,COUNTIF($F$19:F91,F91),"")</f>
        <v/>
      </c>
      <c r="F91" s="1725"/>
      <c r="G91" s="1841"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EF__74</v>
      </c>
      <c r="B92" s="1405"/>
      <c r="C92" s="1460" t="str">
        <f>IF('06_PresenLista'!L91&lt;&gt;"",'06_PresenLista'!L91,"")</f>
        <v/>
      </c>
      <c r="D92" s="1461" t="str">
        <f>'06_PresenLista'!Q91</f>
        <v/>
      </c>
      <c r="E92" s="1502" t="str">
        <f>IF(F92&lt;&gt;0,COUNTIF($F$19:F92,F92),"")</f>
        <v/>
      </c>
      <c r="F92" s="1725"/>
      <c r="G92" s="1841"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EF__75</v>
      </c>
      <c r="B93" s="1405"/>
      <c r="C93" s="1460" t="str">
        <f>IF('06_PresenLista'!L92&lt;&gt;"",'06_PresenLista'!L92,"")</f>
        <v/>
      </c>
      <c r="D93" s="1461" t="str">
        <f>'06_PresenLista'!Q92</f>
        <v/>
      </c>
      <c r="E93" s="1502" t="str">
        <f>IF(F93&lt;&gt;0,COUNTIF($F$19:F93,F93),"")</f>
        <v/>
      </c>
      <c r="F93" s="1725"/>
      <c r="G93" s="1841"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EF__76</v>
      </c>
      <c r="B94" s="1405"/>
      <c r="C94" s="1460" t="str">
        <f>IF('06_PresenLista'!L93&lt;&gt;"",'06_PresenLista'!L93,"")</f>
        <v/>
      </c>
      <c r="D94" s="1461" t="str">
        <f>'06_PresenLista'!Q93</f>
        <v/>
      </c>
      <c r="E94" s="1502" t="str">
        <f>IF(F94&lt;&gt;0,COUNTIF($F$19:F94,F94),"")</f>
        <v/>
      </c>
      <c r="F94" s="1725"/>
      <c r="G94" s="1841"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EF__77</v>
      </c>
      <c r="B95" s="1405"/>
      <c r="C95" s="1460" t="str">
        <f>IF('06_PresenLista'!L94&lt;&gt;"",'06_PresenLista'!L94,"")</f>
        <v/>
      </c>
      <c r="D95" s="1461" t="str">
        <f>'06_PresenLista'!Q94</f>
        <v/>
      </c>
      <c r="E95" s="1502" t="str">
        <f>IF(F95&lt;&gt;0,COUNTIF($F$19:F95,F95),"")</f>
        <v/>
      </c>
      <c r="F95" s="1725"/>
      <c r="G95" s="1841"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EF__78</v>
      </c>
      <c r="B96" s="1405"/>
      <c r="C96" s="1460" t="str">
        <f>IF('06_PresenLista'!L95&lt;&gt;"",'06_PresenLista'!L95,"")</f>
        <v/>
      </c>
      <c r="D96" s="1461" t="str">
        <f>'06_PresenLista'!Q95</f>
        <v/>
      </c>
      <c r="E96" s="1502" t="str">
        <f>IF(F96&lt;&gt;0,COUNTIF($F$19:F96,F96),"")</f>
        <v/>
      </c>
      <c r="F96" s="1725"/>
      <c r="G96" s="1841"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EF__79</v>
      </c>
      <c r="B97" s="1405"/>
      <c r="C97" s="1460" t="str">
        <f>IF('06_PresenLista'!L96&lt;&gt;"",'06_PresenLista'!L96,"")</f>
        <v/>
      </c>
      <c r="D97" s="1461" t="str">
        <f>'06_PresenLista'!Q96</f>
        <v/>
      </c>
      <c r="E97" s="1502" t="str">
        <f>IF(F97&lt;&gt;0,COUNTIF($F$19:F97,F97),"")</f>
        <v/>
      </c>
      <c r="F97" s="1725"/>
      <c r="G97" s="1841"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EF__80</v>
      </c>
      <c r="B98" s="1405"/>
      <c r="C98" s="1460" t="str">
        <f>IF('06_PresenLista'!L97&lt;&gt;"",'06_PresenLista'!L97,"")</f>
        <v/>
      </c>
      <c r="D98" s="1461" t="str">
        <f>'06_PresenLista'!Q97</f>
        <v/>
      </c>
      <c r="E98" s="1502" t="str">
        <f>IF(F98&lt;&gt;0,COUNTIF($F$19:F98,F98),"")</f>
        <v/>
      </c>
      <c r="F98" s="1725"/>
      <c r="G98" s="1841"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EF__81</v>
      </c>
      <c r="B99" s="1405"/>
      <c r="C99" s="1460" t="str">
        <f>IF('06_PresenLista'!L98&lt;&gt;"",'06_PresenLista'!L98,"")</f>
        <v/>
      </c>
      <c r="D99" s="1461" t="str">
        <f>'06_PresenLista'!Q98</f>
        <v/>
      </c>
      <c r="E99" s="1502" t="str">
        <f>IF(F99&lt;&gt;0,COUNTIF($F$19:F99,F99),"")</f>
        <v/>
      </c>
      <c r="F99" s="1725"/>
      <c r="G99" s="1841"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EF__82</v>
      </c>
      <c r="B100" s="1405"/>
      <c r="C100" s="1460" t="str">
        <f>IF('06_PresenLista'!L99&lt;&gt;"",'06_PresenLista'!L99,"")</f>
        <v/>
      </c>
      <c r="D100" s="1461" t="str">
        <f>'06_PresenLista'!Q99</f>
        <v/>
      </c>
      <c r="E100" s="1502" t="str">
        <f>IF(F100&lt;&gt;0,COUNTIF($F$19:F100,F100),"")</f>
        <v/>
      </c>
      <c r="F100" s="1725"/>
      <c r="G100" s="1841"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EF__83</v>
      </c>
      <c r="B101" s="1405"/>
      <c r="C101" s="1460" t="str">
        <f>IF('06_PresenLista'!L100&lt;&gt;"",'06_PresenLista'!L100,"")</f>
        <v/>
      </c>
      <c r="D101" s="1461" t="str">
        <f>'06_PresenLista'!Q100</f>
        <v/>
      </c>
      <c r="E101" s="1502" t="str">
        <f>IF(F101&lt;&gt;0,COUNTIF($F$19:F101,F101),"")</f>
        <v/>
      </c>
      <c r="F101" s="1725"/>
      <c r="G101" s="1841"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EF__84</v>
      </c>
      <c r="B102" s="1405"/>
      <c r="C102" s="1460" t="str">
        <f>IF('06_PresenLista'!L101&lt;&gt;"",'06_PresenLista'!L101,"")</f>
        <v/>
      </c>
      <c r="D102" s="1461" t="str">
        <f>'06_PresenLista'!Q101</f>
        <v/>
      </c>
      <c r="E102" s="1502" t="str">
        <f>IF(F102&lt;&gt;0,COUNTIF($F$19:F102,F102),"")</f>
        <v/>
      </c>
      <c r="F102" s="1725"/>
      <c r="G102" s="1841"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EF__85</v>
      </c>
      <c r="B103" s="1405"/>
      <c r="C103" s="1460" t="str">
        <f>IF('06_PresenLista'!L102&lt;&gt;"",'06_PresenLista'!L102,"")</f>
        <v/>
      </c>
      <c r="D103" s="1461" t="str">
        <f>'06_PresenLista'!Q102</f>
        <v/>
      </c>
      <c r="E103" s="1502" t="str">
        <f>IF(F103&lt;&gt;0,COUNTIF($F$19:F103,F103),"")</f>
        <v/>
      </c>
      <c r="F103" s="1725"/>
      <c r="G103" s="1841"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EF__86</v>
      </c>
      <c r="B104" s="1405"/>
      <c r="C104" s="1460" t="str">
        <f>IF('06_PresenLista'!L103&lt;&gt;"",'06_PresenLista'!L103,"")</f>
        <v/>
      </c>
      <c r="D104" s="1461" t="str">
        <f>'06_PresenLista'!Q103</f>
        <v/>
      </c>
      <c r="E104" s="1502" t="str">
        <f>IF(F104&lt;&gt;0,COUNTIF($F$19:F104,F104),"")</f>
        <v/>
      </c>
      <c r="F104" s="1725"/>
      <c r="G104" s="1841"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EF__87</v>
      </c>
      <c r="B105" s="1405"/>
      <c r="C105" s="1460" t="str">
        <f>IF('06_PresenLista'!L104&lt;&gt;"",'06_PresenLista'!L104,"")</f>
        <v/>
      </c>
      <c r="D105" s="1461" t="str">
        <f>'06_PresenLista'!Q104</f>
        <v/>
      </c>
      <c r="E105" s="1502" t="str">
        <f>IF(F105&lt;&gt;0,COUNTIF($F$19:F105,F105),"")</f>
        <v/>
      </c>
      <c r="F105" s="1725"/>
      <c r="G105" s="1841"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EF__88</v>
      </c>
      <c r="B106" s="1405"/>
      <c r="C106" s="1460" t="str">
        <f>IF('06_PresenLista'!L105&lt;&gt;"",'06_PresenLista'!L105,"")</f>
        <v/>
      </c>
      <c r="D106" s="1461" t="str">
        <f>'06_PresenLista'!Q105</f>
        <v/>
      </c>
      <c r="E106" s="1502" t="str">
        <f>IF(F106&lt;&gt;0,COUNTIF($F$19:F106,F106),"")</f>
        <v/>
      </c>
      <c r="F106" s="1725"/>
      <c r="G106" s="1841"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EF__89</v>
      </c>
      <c r="B107" s="1405"/>
      <c r="C107" s="1460" t="str">
        <f>IF('06_PresenLista'!L106&lt;&gt;"",'06_PresenLista'!L106,"")</f>
        <v/>
      </c>
      <c r="D107" s="1461" t="str">
        <f>'06_PresenLista'!Q106</f>
        <v/>
      </c>
      <c r="E107" s="1502" t="str">
        <f>IF(F107&lt;&gt;0,COUNTIF($F$19:F107,F107),"")</f>
        <v/>
      </c>
      <c r="F107" s="1725"/>
      <c r="G107" s="1841"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EF__90</v>
      </c>
      <c r="B108" s="1405"/>
      <c r="C108" s="1460" t="str">
        <f>IF('06_PresenLista'!L107&lt;&gt;"",'06_PresenLista'!L107,"")</f>
        <v/>
      </c>
      <c r="D108" s="1461" t="str">
        <f>'06_PresenLista'!Q107</f>
        <v/>
      </c>
      <c r="E108" s="1502" t="str">
        <f>IF(F108&lt;&gt;0,COUNTIF($F$19:F108,F108),"")</f>
        <v/>
      </c>
      <c r="F108" s="1725"/>
      <c r="G108" s="1841"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EF__91</v>
      </c>
      <c r="B109" s="1405"/>
      <c r="C109" s="1460" t="str">
        <f>IF('06_PresenLista'!L108&lt;&gt;"",'06_PresenLista'!L108,"")</f>
        <v/>
      </c>
      <c r="D109" s="1461" t="str">
        <f>'06_PresenLista'!Q108</f>
        <v/>
      </c>
      <c r="E109" s="1502" t="str">
        <f>IF(F109&lt;&gt;0,COUNTIF($F$19:F109,F109),"")</f>
        <v/>
      </c>
      <c r="F109" s="1725"/>
      <c r="G109" s="1841"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EF__92</v>
      </c>
      <c r="B110" s="1405"/>
      <c r="C110" s="1460" t="str">
        <f>IF('06_PresenLista'!L109&lt;&gt;"",'06_PresenLista'!L109,"")</f>
        <v/>
      </c>
      <c r="D110" s="1461" t="str">
        <f>'06_PresenLista'!Q109</f>
        <v/>
      </c>
      <c r="E110" s="1502" t="str">
        <f>IF(F110&lt;&gt;0,COUNTIF($F$19:F110,F110),"")</f>
        <v/>
      </c>
      <c r="F110" s="1725"/>
      <c r="G110" s="1841"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EF__93</v>
      </c>
      <c r="B111" s="1405"/>
      <c r="C111" s="1460" t="str">
        <f>IF('06_PresenLista'!L110&lt;&gt;"",'06_PresenLista'!L110,"")</f>
        <v/>
      </c>
      <c r="D111" s="1461" t="str">
        <f>'06_PresenLista'!Q110</f>
        <v/>
      </c>
      <c r="E111" s="1502" t="str">
        <f>IF(F111&lt;&gt;0,COUNTIF($F$19:F111,F111),"")</f>
        <v/>
      </c>
      <c r="F111" s="1725"/>
      <c r="G111" s="1841"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EF__94</v>
      </c>
      <c r="B112" s="1405"/>
      <c r="C112" s="1460" t="str">
        <f>IF('06_PresenLista'!L111&lt;&gt;"",'06_PresenLista'!L111,"")</f>
        <v/>
      </c>
      <c r="D112" s="1461" t="str">
        <f>'06_PresenLista'!Q111</f>
        <v/>
      </c>
      <c r="E112" s="1502" t="str">
        <f>IF(F112&lt;&gt;0,COUNTIF($F$19:F112,F112),"")</f>
        <v/>
      </c>
      <c r="F112" s="1725"/>
      <c r="G112" s="1841"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EF__95</v>
      </c>
      <c r="B113" s="1405"/>
      <c r="C113" s="1460" t="str">
        <f>IF('06_PresenLista'!L112&lt;&gt;"",'06_PresenLista'!L112,"")</f>
        <v/>
      </c>
      <c r="D113" s="1461" t="str">
        <f>'06_PresenLista'!Q112</f>
        <v/>
      </c>
      <c r="E113" s="1502" t="str">
        <f>IF(F113&lt;&gt;0,COUNTIF($F$19:F113,F113),"")</f>
        <v/>
      </c>
      <c r="F113" s="1725"/>
      <c r="G113" s="1841"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EF__96</v>
      </c>
      <c r="B114" s="1405"/>
      <c r="C114" s="1460" t="str">
        <f>IF('06_PresenLista'!L113&lt;&gt;"",'06_PresenLista'!L113,"")</f>
        <v/>
      </c>
      <c r="D114" s="1461" t="str">
        <f>'06_PresenLista'!Q113</f>
        <v/>
      </c>
      <c r="E114" s="1502" t="str">
        <f>IF(F114&lt;&gt;0,COUNTIF($F$19:F114,F114),"")</f>
        <v/>
      </c>
      <c r="F114" s="1725"/>
      <c r="G114" s="1841"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EF__97</v>
      </c>
      <c r="B115" s="1405"/>
      <c r="C115" s="1460" t="str">
        <f>IF('06_PresenLista'!L114&lt;&gt;"",'06_PresenLista'!L114,"")</f>
        <v/>
      </c>
      <c r="D115" s="1461" t="str">
        <f>'06_PresenLista'!Q114</f>
        <v/>
      </c>
      <c r="E115" s="1502" t="str">
        <f>IF(F115&lt;&gt;0,COUNTIF($F$19:F115,F115),"")</f>
        <v/>
      </c>
      <c r="F115" s="1725"/>
      <c r="G115" s="1841"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EF__98</v>
      </c>
      <c r="B116" s="1405"/>
      <c r="C116" s="1460" t="str">
        <f>IF('06_PresenLista'!L115&lt;&gt;"",'06_PresenLista'!L115,"")</f>
        <v/>
      </c>
      <c r="D116" s="1461" t="str">
        <f>'06_PresenLista'!Q115</f>
        <v/>
      </c>
      <c r="E116" s="1502" t="str">
        <f>IF(F116&lt;&gt;0,COUNTIF($F$19:F116,F116),"")</f>
        <v/>
      </c>
      <c r="F116" s="1725"/>
      <c r="G116" s="1841"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EF__99</v>
      </c>
      <c r="B117" s="1405"/>
      <c r="C117" s="1460" t="str">
        <f>IF('06_PresenLista'!L116&lt;&gt;"",'06_PresenLista'!L116,"")</f>
        <v/>
      </c>
      <c r="D117" s="1461" t="str">
        <f>'06_PresenLista'!Q116</f>
        <v/>
      </c>
      <c r="E117" s="1502" t="str">
        <f>IF(F117&lt;&gt;0,COUNTIF($F$19:F117,F117),"")</f>
        <v/>
      </c>
      <c r="F117" s="1725"/>
      <c r="G117" s="1841"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EF__100</v>
      </c>
      <c r="B118" s="1405"/>
      <c r="C118" s="1460" t="str">
        <f>IF('06_PresenLista'!L117&lt;&gt;"",'06_PresenLista'!L117,"")</f>
        <v/>
      </c>
      <c r="D118" s="1461" t="str">
        <f>'06_PresenLista'!Q117</f>
        <v/>
      </c>
      <c r="E118" s="1502" t="str">
        <f>IF(F118&lt;&gt;0,COUNTIF($F$19:F118,F118),"")</f>
        <v/>
      </c>
      <c r="F118" s="1725"/>
      <c r="G118" s="1841"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EF__101</v>
      </c>
      <c r="B119" s="1405"/>
      <c r="C119" s="1460" t="str">
        <f>IF('06_PresenLista'!L118&lt;&gt;"",'06_PresenLista'!L118,"")</f>
        <v/>
      </c>
      <c r="D119" s="1461" t="str">
        <f>'06_PresenLista'!Q118</f>
        <v/>
      </c>
      <c r="E119" s="1502" t="str">
        <f>IF(F119&lt;&gt;0,COUNTIF($F$19:F119,F119),"")</f>
        <v/>
      </c>
      <c r="F119" s="1725"/>
      <c r="G119" s="1841"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EF__102</v>
      </c>
      <c r="B120" s="1405"/>
      <c r="C120" s="1460" t="str">
        <f>IF('06_PresenLista'!L119&lt;&gt;"",'06_PresenLista'!L119,"")</f>
        <v/>
      </c>
      <c r="D120" s="1461" t="str">
        <f>'06_PresenLista'!Q119</f>
        <v/>
      </c>
      <c r="E120" s="1502" t="str">
        <f>IF(F120&lt;&gt;0,COUNTIF($F$19:F120,F120),"")</f>
        <v/>
      </c>
      <c r="F120" s="1725"/>
      <c r="G120" s="1841"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EF__103</v>
      </c>
      <c r="B121" s="1405"/>
      <c r="C121" s="1460" t="str">
        <f>IF('06_PresenLista'!L120&lt;&gt;"",'06_PresenLista'!L120,"")</f>
        <v/>
      </c>
      <c r="D121" s="1461" t="str">
        <f>'06_PresenLista'!Q120</f>
        <v/>
      </c>
      <c r="E121" s="1502" t="str">
        <f>IF(F121&lt;&gt;0,COUNTIF($F$19:F121,F121),"")</f>
        <v/>
      </c>
      <c r="F121" s="1725"/>
      <c r="G121" s="1841"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EF__104</v>
      </c>
      <c r="B122" s="1405"/>
      <c r="C122" s="1460" t="str">
        <f>IF('06_PresenLista'!L121&lt;&gt;"",'06_PresenLista'!L121,"")</f>
        <v/>
      </c>
      <c r="D122" s="1461" t="str">
        <f>'06_PresenLista'!Q121</f>
        <v/>
      </c>
      <c r="E122" s="1502" t="str">
        <f>IF(F122&lt;&gt;0,COUNTIF($F$19:F122,F122),"")</f>
        <v/>
      </c>
      <c r="F122" s="1725"/>
      <c r="G122" s="1841"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EF__105</v>
      </c>
      <c r="B123" s="1405"/>
      <c r="C123" s="1460" t="str">
        <f>IF('06_PresenLista'!L122&lt;&gt;"",'06_PresenLista'!L122,"")</f>
        <v/>
      </c>
      <c r="D123" s="1461" t="str">
        <f>'06_PresenLista'!Q122</f>
        <v/>
      </c>
      <c r="E123" s="1502" t="str">
        <f>IF(F123&lt;&gt;0,COUNTIF($F$19:F123,F123),"")</f>
        <v/>
      </c>
      <c r="F123" s="1725"/>
      <c r="G123" s="1841"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EF__106</v>
      </c>
      <c r="B124" s="1405"/>
      <c r="C124" s="1460" t="str">
        <f>IF('06_PresenLista'!L123&lt;&gt;"",'06_PresenLista'!L123,"")</f>
        <v/>
      </c>
      <c r="D124" s="1461" t="str">
        <f>'06_PresenLista'!Q123</f>
        <v/>
      </c>
      <c r="E124" s="1502" t="str">
        <f>IF(F124&lt;&gt;0,COUNTIF($F$19:F124,F124),"")</f>
        <v/>
      </c>
      <c r="F124" s="1725"/>
      <c r="G124" s="1841"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EF__107</v>
      </c>
      <c r="B125" s="1405"/>
      <c r="C125" s="1460" t="str">
        <f>IF('06_PresenLista'!L124&lt;&gt;"",'06_PresenLista'!L124,"")</f>
        <v/>
      </c>
      <c r="D125" s="1461" t="str">
        <f>'06_PresenLista'!Q124</f>
        <v/>
      </c>
      <c r="E125" s="1502" t="str">
        <f>IF(F125&lt;&gt;0,COUNTIF($F$19:F125,F125),"")</f>
        <v/>
      </c>
      <c r="F125" s="1725"/>
      <c r="G125" s="1841"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EF__108</v>
      </c>
      <c r="B126" s="1405"/>
      <c r="C126" s="1460" t="str">
        <f>IF('06_PresenLista'!L125&lt;&gt;"",'06_PresenLista'!L125,"")</f>
        <v/>
      </c>
      <c r="D126" s="1461" t="str">
        <f>'06_PresenLista'!Q125</f>
        <v/>
      </c>
      <c r="E126" s="1502" t="str">
        <f>IF(F126&lt;&gt;0,COUNTIF($F$19:F126,F126),"")</f>
        <v/>
      </c>
      <c r="F126" s="1725"/>
      <c r="G126" s="1841"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EF__109</v>
      </c>
      <c r="B127" s="1405"/>
      <c r="C127" s="1460" t="str">
        <f>IF('06_PresenLista'!L126&lt;&gt;"",'06_PresenLista'!L126,"")</f>
        <v/>
      </c>
      <c r="D127" s="1461" t="str">
        <f>'06_PresenLista'!Q126</f>
        <v/>
      </c>
      <c r="E127" s="1502" t="str">
        <f>IF(F127&lt;&gt;0,COUNTIF($F$19:F127,F127),"")</f>
        <v/>
      </c>
      <c r="F127" s="1725"/>
      <c r="G127" s="1841"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EF__110</v>
      </c>
      <c r="B128" s="1405"/>
      <c r="C128" s="1460" t="str">
        <f>IF('06_PresenLista'!L127&lt;&gt;"",'06_PresenLista'!L127,"")</f>
        <v/>
      </c>
      <c r="D128" s="1461" t="str">
        <f>'06_PresenLista'!Q127</f>
        <v/>
      </c>
      <c r="E128" s="1502" t="str">
        <f>IF(F128&lt;&gt;0,COUNTIF($F$19:F128,F128),"")</f>
        <v/>
      </c>
      <c r="F128" s="1725"/>
      <c r="G128" s="1841"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EF__111</v>
      </c>
      <c r="B129" s="1405"/>
      <c r="C129" s="1460" t="str">
        <f>IF('06_PresenLista'!L128&lt;&gt;"",'06_PresenLista'!L128,"")</f>
        <v/>
      </c>
      <c r="D129" s="1461" t="str">
        <f>'06_PresenLista'!Q128</f>
        <v/>
      </c>
      <c r="E129" s="1502" t="str">
        <f>IF(F129&lt;&gt;0,COUNTIF($F$19:F129,F129),"")</f>
        <v/>
      </c>
      <c r="F129" s="1725"/>
      <c r="G129" s="1841"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EF__112</v>
      </c>
      <c r="B130" s="1405"/>
      <c r="C130" s="1460" t="str">
        <f>IF('06_PresenLista'!L129&lt;&gt;"",'06_PresenLista'!L129,"")</f>
        <v/>
      </c>
      <c r="D130" s="1461" t="str">
        <f>'06_PresenLista'!Q129</f>
        <v/>
      </c>
      <c r="E130" s="1502" t="str">
        <f>IF(F130&lt;&gt;0,COUNTIF($F$19:F130,F130),"")</f>
        <v/>
      </c>
      <c r="F130" s="1725"/>
      <c r="G130" s="1841"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EF__113</v>
      </c>
      <c r="B131" s="1405"/>
      <c r="C131" s="1460" t="str">
        <f>IF('06_PresenLista'!L130&lt;&gt;"",'06_PresenLista'!L130,"")</f>
        <v/>
      </c>
      <c r="D131" s="1461" t="str">
        <f>'06_PresenLista'!Q130</f>
        <v/>
      </c>
      <c r="E131" s="1502" t="str">
        <f>IF(F131&lt;&gt;0,COUNTIF($F$19:F131,F131),"")</f>
        <v/>
      </c>
      <c r="F131" s="1725"/>
      <c r="G131" s="1841"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EF__114</v>
      </c>
      <c r="B132" s="1405"/>
      <c r="C132" s="1460" t="str">
        <f>IF('06_PresenLista'!L131&lt;&gt;"",'06_PresenLista'!L131,"")</f>
        <v/>
      </c>
      <c r="D132" s="1461" t="str">
        <f>'06_PresenLista'!Q131</f>
        <v/>
      </c>
      <c r="E132" s="1502" t="str">
        <f>IF(F132&lt;&gt;0,COUNTIF($F$19:F132,F132),"")</f>
        <v/>
      </c>
      <c r="F132" s="1725"/>
      <c r="G132" s="1841"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EF__115</v>
      </c>
      <c r="B133" s="1405"/>
      <c r="C133" s="1460" t="str">
        <f>IF('06_PresenLista'!L132&lt;&gt;"",'06_PresenLista'!L132,"")</f>
        <v/>
      </c>
      <c r="D133" s="1461" t="str">
        <f>'06_PresenLista'!Q132</f>
        <v/>
      </c>
      <c r="E133" s="1502" t="str">
        <f>IF(F133&lt;&gt;0,COUNTIF($F$19:F133,F133),"")</f>
        <v/>
      </c>
      <c r="F133" s="1725"/>
      <c r="G133" s="1841"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EF__116</v>
      </c>
      <c r="B134" s="1405"/>
      <c r="C134" s="1460" t="str">
        <f>IF('06_PresenLista'!L133&lt;&gt;"",'06_PresenLista'!L133,"")</f>
        <v/>
      </c>
      <c r="D134" s="1461" t="str">
        <f>'06_PresenLista'!Q133</f>
        <v/>
      </c>
      <c r="E134" s="1502" t="str">
        <f>IF(F134&lt;&gt;0,COUNTIF($F$19:F134,F134),"")</f>
        <v/>
      </c>
      <c r="F134" s="1725"/>
      <c r="G134" s="1841"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EF__117</v>
      </c>
      <c r="B135" s="1405"/>
      <c r="C135" s="1460" t="str">
        <f>IF('06_PresenLista'!L134&lt;&gt;"",'06_PresenLista'!L134,"")</f>
        <v/>
      </c>
      <c r="D135" s="1461" t="str">
        <f>'06_PresenLista'!Q134</f>
        <v/>
      </c>
      <c r="E135" s="1502" t="str">
        <f>IF(F135&lt;&gt;0,COUNTIF($F$19:F135,F135),"")</f>
        <v/>
      </c>
      <c r="F135" s="1725"/>
      <c r="G135" s="1841"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EF__118</v>
      </c>
      <c r="B136" s="1405"/>
      <c r="C136" s="1460" t="str">
        <f>IF('06_PresenLista'!L135&lt;&gt;"",'06_PresenLista'!L135,"")</f>
        <v/>
      </c>
      <c r="D136" s="1461" t="str">
        <f>'06_PresenLista'!Q135</f>
        <v/>
      </c>
      <c r="E136" s="1502" t="str">
        <f>IF(F136&lt;&gt;0,COUNTIF($F$19:F136,F136),"")</f>
        <v/>
      </c>
      <c r="F136" s="1725"/>
      <c r="G136" s="1841"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EF__119</v>
      </c>
      <c r="B137" s="1405"/>
      <c r="C137" s="1460" t="str">
        <f>IF('06_PresenLista'!L136&lt;&gt;"",'06_PresenLista'!L136,"")</f>
        <v/>
      </c>
      <c r="D137" s="1461" t="str">
        <f>'06_PresenLista'!Q136</f>
        <v/>
      </c>
      <c r="E137" s="1502" t="str">
        <f>IF(F137&lt;&gt;0,COUNTIF($F$19:F137,F137),"")</f>
        <v/>
      </c>
      <c r="F137" s="1725"/>
      <c r="G137" s="1841"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EF__120</v>
      </c>
      <c r="B138" s="1405"/>
      <c r="C138" s="1460" t="str">
        <f>IF('06_PresenLista'!L137&lt;&gt;"",'06_PresenLista'!L137,"")</f>
        <v/>
      </c>
      <c r="D138" s="1461" t="str">
        <f>'06_PresenLista'!Q137</f>
        <v/>
      </c>
      <c r="E138" s="1502" t="str">
        <f>IF(F138&lt;&gt;0,COUNTIF($F$19:F138,F138),"")</f>
        <v/>
      </c>
      <c r="F138" s="1725"/>
      <c r="G138" s="1841"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EF__121</v>
      </c>
      <c r="B139" s="1405"/>
      <c r="C139" s="1460" t="str">
        <f>IF('06_PresenLista'!L138&lt;&gt;"",'06_PresenLista'!L138,"")</f>
        <v/>
      </c>
      <c r="D139" s="1461" t="str">
        <f>'06_PresenLista'!Q138</f>
        <v/>
      </c>
      <c r="E139" s="1502" t="str">
        <f>IF(F139&lt;&gt;0,COUNTIF($F$19:F139,F139),"")</f>
        <v/>
      </c>
      <c r="F139" s="1725"/>
      <c r="G139" s="1841"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EF__122</v>
      </c>
      <c r="B140" s="1405"/>
      <c r="C140" s="1460" t="str">
        <f>IF('06_PresenLista'!L139&lt;&gt;"",'06_PresenLista'!L139,"")</f>
        <v/>
      </c>
      <c r="D140" s="1461" t="str">
        <f>'06_PresenLista'!Q139</f>
        <v/>
      </c>
      <c r="E140" s="1502" t="str">
        <f>IF(F140&lt;&gt;0,COUNTIF($F$19:F140,F140),"")</f>
        <v/>
      </c>
      <c r="F140" s="1725"/>
      <c r="G140" s="1841"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EF__123</v>
      </c>
      <c r="B141" s="1405"/>
      <c r="C141" s="1460" t="str">
        <f>IF('06_PresenLista'!L140&lt;&gt;"",'06_PresenLista'!L140,"")</f>
        <v/>
      </c>
      <c r="D141" s="1461" t="str">
        <f>'06_PresenLista'!Q140</f>
        <v/>
      </c>
      <c r="E141" s="1502" t="str">
        <f>IF(F141&lt;&gt;0,COUNTIF($F$19:F141,F141),"")</f>
        <v/>
      </c>
      <c r="F141" s="1725"/>
      <c r="G141" s="1841"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EF__124</v>
      </c>
      <c r="B142" s="1405"/>
      <c r="C142" s="1460" t="str">
        <f>IF('06_PresenLista'!L141&lt;&gt;"",'06_PresenLista'!L141,"")</f>
        <v/>
      </c>
      <c r="D142" s="1461" t="str">
        <f>'06_PresenLista'!Q141</f>
        <v/>
      </c>
      <c r="E142" s="1502" t="str">
        <f>IF(F142&lt;&gt;0,COUNTIF($F$19:F142,F142),"")</f>
        <v/>
      </c>
      <c r="F142" s="1725"/>
      <c r="G142" s="1841"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EF__125</v>
      </c>
      <c r="B143" s="1405"/>
      <c r="C143" s="1460" t="str">
        <f>IF('06_PresenLista'!L142&lt;&gt;"",'06_PresenLista'!L142,"")</f>
        <v/>
      </c>
      <c r="D143" s="1461" t="str">
        <f>'06_PresenLista'!Q142</f>
        <v/>
      </c>
      <c r="E143" s="1502" t="str">
        <f>IF(F143&lt;&gt;0,COUNTIF($F$19:F143,F143),"")</f>
        <v/>
      </c>
      <c r="F143" s="1725"/>
      <c r="G143" s="1841"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EF__126</v>
      </c>
      <c r="B144" s="1405"/>
      <c r="C144" s="1460" t="str">
        <f>IF('06_PresenLista'!L143&lt;&gt;"",'06_PresenLista'!L143,"")</f>
        <v/>
      </c>
      <c r="D144" s="1461" t="str">
        <f>'06_PresenLista'!Q143</f>
        <v/>
      </c>
      <c r="E144" s="1502" t="str">
        <f>IF(F144&lt;&gt;0,COUNTIF($F$19:F144,F144),"")</f>
        <v/>
      </c>
      <c r="F144" s="1725"/>
      <c r="G144" s="1841"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EF__127</v>
      </c>
      <c r="B145" s="1405"/>
      <c r="C145" s="1460" t="str">
        <f>IF('06_PresenLista'!L144&lt;&gt;"",'06_PresenLista'!L144,"")</f>
        <v/>
      </c>
      <c r="D145" s="1461" t="str">
        <f>'06_PresenLista'!Q144</f>
        <v/>
      </c>
      <c r="E145" s="1502" t="str">
        <f>IF(F145&lt;&gt;0,COUNTIF($F$19:F145,F145),"")</f>
        <v/>
      </c>
      <c r="F145" s="1725"/>
      <c r="G145" s="1841"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EF__128</v>
      </c>
      <c r="B146" s="1405"/>
      <c r="C146" s="1460" t="str">
        <f>IF('06_PresenLista'!L145&lt;&gt;"",'06_PresenLista'!L145,"")</f>
        <v/>
      </c>
      <c r="D146" s="1461" t="str">
        <f>'06_PresenLista'!Q145</f>
        <v/>
      </c>
      <c r="E146" s="1502" t="str">
        <f>IF(F146&lt;&gt;0,COUNTIF($F$19:F146,F146),"")</f>
        <v/>
      </c>
      <c r="F146" s="1725"/>
      <c r="G146" s="1841"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EF__129</v>
      </c>
      <c r="B147" s="1405"/>
      <c r="C147" s="1460" t="str">
        <f>IF('06_PresenLista'!L146&lt;&gt;"",'06_PresenLista'!L146,"")</f>
        <v/>
      </c>
      <c r="D147" s="1461" t="str">
        <f>'06_PresenLista'!Q146</f>
        <v/>
      </c>
      <c r="E147" s="1502" t="str">
        <f>IF(F147&lt;&gt;0,COUNTIF($F$19:F147,F147),"")</f>
        <v/>
      </c>
      <c r="F147" s="1725"/>
      <c r="G147" s="1841"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EF__130</v>
      </c>
      <c r="B148" s="1405"/>
      <c r="C148" s="1460" t="str">
        <f>IF('06_PresenLista'!L147&lt;&gt;"",'06_PresenLista'!L147,"")</f>
        <v/>
      </c>
      <c r="D148" s="1461" t="str">
        <f>'06_PresenLista'!Q147</f>
        <v/>
      </c>
      <c r="E148" s="1502" t="str">
        <f>IF(F148&lt;&gt;0,COUNTIF($F$19:F148,F148),"")</f>
        <v/>
      </c>
      <c r="F148" s="1725"/>
      <c r="G148" s="1841"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EF__131</v>
      </c>
      <c r="B149" s="1405"/>
      <c r="C149" s="1460" t="str">
        <f>IF('06_PresenLista'!L148&lt;&gt;"",'06_PresenLista'!L148,"")</f>
        <v/>
      </c>
      <c r="D149" s="1461" t="str">
        <f>'06_PresenLista'!Q148</f>
        <v/>
      </c>
      <c r="E149" s="1502" t="str">
        <f>IF(F149&lt;&gt;0,COUNTIF($F$19:F149,F149),"")</f>
        <v/>
      </c>
      <c r="F149" s="1725"/>
      <c r="G149" s="1841"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EF__132</v>
      </c>
      <c r="B150" s="1405"/>
      <c r="C150" s="1460" t="str">
        <f>IF('06_PresenLista'!L149&lt;&gt;"",'06_PresenLista'!L149,"")</f>
        <v/>
      </c>
      <c r="D150" s="1461" t="str">
        <f>'06_PresenLista'!Q149</f>
        <v/>
      </c>
      <c r="E150" s="1502" t="str">
        <f>IF(F150&lt;&gt;0,COUNTIF($F$19:F150,F150),"")</f>
        <v/>
      </c>
      <c r="F150" s="1725"/>
      <c r="G150" s="1841"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EF__133</v>
      </c>
      <c r="B151" s="1405"/>
      <c r="C151" s="1460" t="str">
        <f>IF('06_PresenLista'!L150&lt;&gt;"",'06_PresenLista'!L150,"")</f>
        <v/>
      </c>
      <c r="D151" s="1461" t="str">
        <f>'06_PresenLista'!Q150</f>
        <v/>
      </c>
      <c r="E151" s="1502" t="str">
        <f>IF(F151&lt;&gt;0,COUNTIF($F$19:F151,F151),"")</f>
        <v/>
      </c>
      <c r="F151" s="1725"/>
      <c r="G151" s="1841"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EF__134</v>
      </c>
      <c r="B152" s="1405"/>
      <c r="C152" s="1460" t="str">
        <f>IF('06_PresenLista'!L151&lt;&gt;"",'06_PresenLista'!L151,"")</f>
        <v/>
      </c>
      <c r="D152" s="1461" t="str">
        <f>'06_PresenLista'!Q151</f>
        <v/>
      </c>
      <c r="E152" s="1502" t="str">
        <f>IF(F152&lt;&gt;0,COUNTIF($F$19:F152,F152),"")</f>
        <v/>
      </c>
      <c r="F152" s="1725"/>
      <c r="G152" s="1841"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EF__135</v>
      </c>
      <c r="B153" s="1405"/>
      <c r="C153" s="1460" t="str">
        <f>IF('06_PresenLista'!L152&lt;&gt;"",'06_PresenLista'!L152,"")</f>
        <v/>
      </c>
      <c r="D153" s="1461" t="str">
        <f>'06_PresenLista'!Q152</f>
        <v/>
      </c>
      <c r="E153" s="1502" t="str">
        <f>IF(F153&lt;&gt;0,COUNTIF($F$19:F153,F153),"")</f>
        <v/>
      </c>
      <c r="F153" s="1725"/>
      <c r="G153" s="1841"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EF__136</v>
      </c>
      <c r="B154" s="1405"/>
      <c r="C154" s="1460" t="str">
        <f>IF('06_PresenLista'!L153&lt;&gt;"",'06_PresenLista'!L153,"")</f>
        <v/>
      </c>
      <c r="D154" s="1461" t="str">
        <f>'06_PresenLista'!Q153</f>
        <v/>
      </c>
      <c r="E154" s="1502" t="str">
        <f>IF(F154&lt;&gt;0,COUNTIF($F$19:F154,F154),"")</f>
        <v/>
      </c>
      <c r="F154" s="1725"/>
      <c r="G154" s="1841"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EF__137</v>
      </c>
      <c r="B155" s="1405"/>
      <c r="C155" s="1460" t="str">
        <f>IF('06_PresenLista'!L154&lt;&gt;"",'06_PresenLista'!L154,"")</f>
        <v/>
      </c>
      <c r="D155" s="1461" t="str">
        <f>'06_PresenLista'!Q154</f>
        <v/>
      </c>
      <c r="E155" s="1502" t="str">
        <f>IF(F155&lt;&gt;0,COUNTIF($F$19:F155,F155),"")</f>
        <v/>
      </c>
      <c r="F155" s="1725"/>
      <c r="G155" s="1841"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EF__138</v>
      </c>
      <c r="B156" s="1405"/>
      <c r="C156" s="1460" t="str">
        <f>IF('06_PresenLista'!L155&lt;&gt;"",'06_PresenLista'!L155,"")</f>
        <v/>
      </c>
      <c r="D156" s="1461" t="str">
        <f>'06_PresenLista'!Q155</f>
        <v/>
      </c>
      <c r="E156" s="1502" t="str">
        <f>IF(F156&lt;&gt;0,COUNTIF($F$19:F156,F156),"")</f>
        <v/>
      </c>
      <c r="F156" s="1725"/>
      <c r="G156" s="1841"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EF__139</v>
      </c>
      <c r="B157" s="1405"/>
      <c r="C157" s="1460" t="str">
        <f>IF('06_PresenLista'!L156&lt;&gt;"",'06_PresenLista'!L156,"")</f>
        <v/>
      </c>
      <c r="D157" s="1461" t="str">
        <f>'06_PresenLista'!Q156</f>
        <v/>
      </c>
      <c r="E157" s="1502" t="str">
        <f>IF(F157&lt;&gt;0,COUNTIF($F$19:F157,F157),"")</f>
        <v/>
      </c>
      <c r="F157" s="1725"/>
      <c r="G157" s="1841"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EF__140</v>
      </c>
      <c r="B158" s="1405"/>
      <c r="C158" s="1460" t="str">
        <f>IF('06_PresenLista'!L157&lt;&gt;"",'06_PresenLista'!L157,"")</f>
        <v/>
      </c>
      <c r="D158" s="1461" t="str">
        <f>'06_PresenLista'!Q157</f>
        <v/>
      </c>
      <c r="E158" s="1502" t="str">
        <f>IF(F158&lt;&gt;0,COUNTIF($F$19:F158,F158),"")</f>
        <v/>
      </c>
      <c r="F158" s="1725"/>
      <c r="G158" s="1841"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EF__141</v>
      </c>
      <c r="B159" s="1405"/>
      <c r="C159" s="1460" t="str">
        <f>IF('06_PresenLista'!L158&lt;&gt;"",'06_PresenLista'!L158,"")</f>
        <v/>
      </c>
      <c r="D159" s="1461" t="str">
        <f>'06_PresenLista'!Q158</f>
        <v/>
      </c>
      <c r="E159" s="1502" t="str">
        <f>IF(F159&lt;&gt;0,COUNTIF($F$19:F159,F159),"")</f>
        <v/>
      </c>
      <c r="F159" s="1725"/>
      <c r="G159" s="1841"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EF__142</v>
      </c>
      <c r="B160" s="1405"/>
      <c r="C160" s="1460" t="str">
        <f>IF('06_PresenLista'!L159&lt;&gt;"",'06_PresenLista'!L159,"")</f>
        <v/>
      </c>
      <c r="D160" s="1461" t="str">
        <f>'06_PresenLista'!Q159</f>
        <v/>
      </c>
      <c r="E160" s="1502" t="str">
        <f>IF(F160&lt;&gt;0,COUNTIF($F$19:F160,F160),"")</f>
        <v/>
      </c>
      <c r="F160" s="1725"/>
      <c r="G160" s="1841"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EF__143</v>
      </c>
      <c r="B161" s="1405"/>
      <c r="C161" s="1460" t="str">
        <f>IF('06_PresenLista'!L160&lt;&gt;"",'06_PresenLista'!L160,"")</f>
        <v/>
      </c>
      <c r="D161" s="1461" t="str">
        <f>'06_PresenLista'!Q160</f>
        <v/>
      </c>
      <c r="E161" s="1502" t="str">
        <f>IF(F161&lt;&gt;0,COUNTIF($F$19:F161,F161),"")</f>
        <v/>
      </c>
      <c r="F161" s="1725"/>
      <c r="G161" s="1841"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EF__144</v>
      </c>
      <c r="B162" s="1405"/>
      <c r="C162" s="1460" t="str">
        <f>IF('06_PresenLista'!L161&lt;&gt;"",'06_PresenLista'!L161,"")</f>
        <v/>
      </c>
      <c r="D162" s="1461" t="str">
        <f>'06_PresenLista'!Q161</f>
        <v/>
      </c>
      <c r="E162" s="1502" t="str">
        <f>IF(F162&lt;&gt;0,COUNTIF($F$19:F162,F162),"")</f>
        <v/>
      </c>
      <c r="F162" s="1725"/>
      <c r="G162" s="1841"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EF__145</v>
      </c>
      <c r="B163" s="1405"/>
      <c r="C163" s="1460" t="str">
        <f>IF('06_PresenLista'!L162&lt;&gt;"",'06_PresenLista'!L162,"")</f>
        <v/>
      </c>
      <c r="D163" s="1461" t="str">
        <f>'06_PresenLista'!Q162</f>
        <v/>
      </c>
      <c r="E163" s="1502" t="str">
        <f>IF(F163&lt;&gt;0,COUNTIF($F$19:F163,F163),"")</f>
        <v/>
      </c>
      <c r="F163" s="1725"/>
      <c r="G163" s="1841"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EF__146</v>
      </c>
      <c r="B164" s="1405"/>
      <c r="C164" s="1460" t="str">
        <f>IF('06_PresenLista'!L163&lt;&gt;"",'06_PresenLista'!L163,"")</f>
        <v/>
      </c>
      <c r="D164" s="1461" t="str">
        <f>'06_PresenLista'!Q163</f>
        <v/>
      </c>
      <c r="E164" s="1502" t="str">
        <f>IF(F164&lt;&gt;0,COUNTIF($F$19:F164,F164),"")</f>
        <v/>
      </c>
      <c r="F164" s="1725"/>
      <c r="G164" s="1841"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EF__147</v>
      </c>
      <c r="B165" s="1405"/>
      <c r="C165" s="1460" t="str">
        <f>IF('06_PresenLista'!L164&lt;&gt;"",'06_PresenLista'!L164,"")</f>
        <v/>
      </c>
      <c r="D165" s="1461" t="str">
        <f>'06_PresenLista'!Q164</f>
        <v/>
      </c>
      <c r="E165" s="1502" t="str">
        <f>IF(F165&lt;&gt;0,COUNTIF($F$19:F165,F165),"")</f>
        <v/>
      </c>
      <c r="F165" s="1725"/>
      <c r="G165" s="1841"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EF__148</v>
      </c>
      <c r="B166" s="1405"/>
      <c r="C166" s="1460" t="str">
        <f>IF('06_PresenLista'!L165&lt;&gt;"",'06_PresenLista'!L165,"")</f>
        <v/>
      </c>
      <c r="D166" s="1461" t="str">
        <f>'06_PresenLista'!Q165</f>
        <v/>
      </c>
      <c r="E166" s="1502" t="str">
        <f>IF(F166&lt;&gt;0,COUNTIF($F$19:F166,F166),"")</f>
        <v/>
      </c>
      <c r="F166" s="1725"/>
      <c r="G166" s="1841"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EF__149</v>
      </c>
      <c r="B167" s="1405"/>
      <c r="C167" s="1460" t="str">
        <f>IF('06_PresenLista'!L166&lt;&gt;"",'06_PresenLista'!L166,"")</f>
        <v/>
      </c>
      <c r="D167" s="1461" t="str">
        <f>'06_PresenLista'!Q166</f>
        <v/>
      </c>
      <c r="E167" s="1502" t="str">
        <f>IF(F167&lt;&gt;0,COUNTIF($F$19:F167,F167),"")</f>
        <v/>
      </c>
      <c r="F167" s="1725"/>
      <c r="G167" s="1841"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EF__150</v>
      </c>
      <c r="B168" s="1405"/>
      <c r="C168" s="1460" t="str">
        <f>IF('06_PresenLista'!L167&lt;&gt;"",'06_PresenLista'!L167,"")</f>
        <v/>
      </c>
      <c r="D168" s="1461" t="str">
        <f>'06_PresenLista'!Q167</f>
        <v/>
      </c>
      <c r="E168" s="1502" t="str">
        <f>IF(F168&lt;&gt;0,COUNTIF($F$19:F168,F168),"")</f>
        <v/>
      </c>
      <c r="F168" s="1725"/>
      <c r="G168" s="1841"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EF__151</v>
      </c>
      <c r="B169" s="1405"/>
      <c r="C169" s="1460" t="str">
        <f>IF('06_PresenLista'!L168&lt;&gt;"",'06_PresenLista'!L168,"")</f>
        <v/>
      </c>
      <c r="D169" s="1461" t="str">
        <f>'06_PresenLista'!Q168</f>
        <v/>
      </c>
      <c r="E169" s="1502" t="str">
        <f>IF(F169&lt;&gt;0,COUNTIF($F$19:F169,F169),"")</f>
        <v/>
      </c>
      <c r="F169" s="1725"/>
      <c r="G169" s="1841"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EF__152</v>
      </c>
      <c r="B170" s="1405"/>
      <c r="C170" s="1460" t="str">
        <f>IF('06_PresenLista'!L169&lt;&gt;"",'06_PresenLista'!L169,"")</f>
        <v/>
      </c>
      <c r="D170" s="1461" t="str">
        <f>'06_PresenLista'!Q169</f>
        <v/>
      </c>
      <c r="E170" s="1502" t="str">
        <f>IF(F170&lt;&gt;0,COUNTIF($F$19:F170,F170),"")</f>
        <v/>
      </c>
      <c r="F170" s="1725"/>
      <c r="G170" s="1841"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EF__153</v>
      </c>
      <c r="B171" s="1405"/>
      <c r="C171" s="1460" t="str">
        <f>IF('06_PresenLista'!L170&lt;&gt;"",'06_PresenLista'!L170,"")</f>
        <v/>
      </c>
      <c r="D171" s="1461" t="str">
        <f>'06_PresenLista'!Q170</f>
        <v/>
      </c>
      <c r="E171" s="1502" t="str">
        <f>IF(F171&lt;&gt;0,COUNTIF($F$19:F171,F171),"")</f>
        <v/>
      </c>
      <c r="F171" s="1725"/>
      <c r="G171" s="1841"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EF__154</v>
      </c>
      <c r="B172" s="1405"/>
      <c r="C172" s="1460" t="str">
        <f>IF('06_PresenLista'!L171&lt;&gt;"",'06_PresenLista'!L171,"")</f>
        <v/>
      </c>
      <c r="D172" s="1461" t="str">
        <f>'06_PresenLista'!Q171</f>
        <v/>
      </c>
      <c r="E172" s="1502" t="str">
        <f>IF(F172&lt;&gt;0,COUNTIF($F$19:F172,F172),"")</f>
        <v/>
      </c>
      <c r="F172" s="1725"/>
      <c r="G172" s="1841"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EF__155</v>
      </c>
      <c r="B173" s="1405"/>
      <c r="C173" s="1460" t="str">
        <f>IF('06_PresenLista'!L172&lt;&gt;"",'06_PresenLista'!L172,"")</f>
        <v/>
      </c>
      <c r="D173" s="1461" t="str">
        <f>'06_PresenLista'!Q172</f>
        <v/>
      </c>
      <c r="E173" s="1502" t="str">
        <f>IF(F173&lt;&gt;0,COUNTIF($F$19:F173,F173),"")</f>
        <v/>
      </c>
      <c r="F173" s="1725"/>
      <c r="G173" s="1841"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EF__156</v>
      </c>
      <c r="B174" s="1405"/>
      <c r="C174" s="1460" t="str">
        <f>IF('06_PresenLista'!L173&lt;&gt;"",'06_PresenLista'!L173,"")</f>
        <v/>
      </c>
      <c r="D174" s="1461" t="str">
        <f>'06_PresenLista'!Q173</f>
        <v/>
      </c>
      <c r="E174" s="1502" t="str">
        <f>IF(F174&lt;&gt;0,COUNTIF($F$19:F174,F174),"")</f>
        <v/>
      </c>
      <c r="F174" s="1725"/>
      <c r="G174" s="1841"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EF__157</v>
      </c>
      <c r="B175" s="1405"/>
      <c r="C175" s="1460" t="str">
        <f>IF('06_PresenLista'!L174&lt;&gt;"",'06_PresenLista'!L174,"")</f>
        <v/>
      </c>
      <c r="D175" s="1461" t="str">
        <f>'06_PresenLista'!Q174</f>
        <v/>
      </c>
      <c r="E175" s="1502" t="str">
        <f>IF(F175&lt;&gt;0,COUNTIF($F$19:F175,F175),"")</f>
        <v/>
      </c>
      <c r="F175" s="1725"/>
      <c r="G175" s="1841"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EF__158</v>
      </c>
      <c r="B176" s="1405"/>
      <c r="C176" s="1460" t="str">
        <f>IF('06_PresenLista'!L175&lt;&gt;"",'06_PresenLista'!L175,"")</f>
        <v/>
      </c>
      <c r="D176" s="1461" t="str">
        <f>'06_PresenLista'!Q175</f>
        <v/>
      </c>
      <c r="E176" s="1502" t="str">
        <f>IF(F176&lt;&gt;0,COUNTIF($F$19:F176,F176),"")</f>
        <v/>
      </c>
      <c r="F176" s="1725"/>
      <c r="G176" s="1841"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EF__159</v>
      </c>
      <c r="B177" s="1405"/>
      <c r="C177" s="1460" t="str">
        <f>IF('06_PresenLista'!L176&lt;&gt;"",'06_PresenLista'!L176,"")</f>
        <v/>
      </c>
      <c r="D177" s="1461" t="str">
        <f>'06_PresenLista'!Q176</f>
        <v/>
      </c>
      <c r="E177" s="1502" t="str">
        <f>IF(F177&lt;&gt;0,COUNTIF($F$19:F177,F177),"")</f>
        <v/>
      </c>
      <c r="F177" s="1725"/>
      <c r="G177" s="1841"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EF__160</v>
      </c>
      <c r="B178" s="1405"/>
      <c r="C178" s="1460" t="str">
        <f>IF('06_PresenLista'!L177&lt;&gt;"",'06_PresenLista'!L177,"")</f>
        <v/>
      </c>
      <c r="D178" s="1461" t="str">
        <f>'06_PresenLista'!Q177</f>
        <v/>
      </c>
      <c r="E178" s="1502" t="str">
        <f>IF(F178&lt;&gt;0,COUNTIF($F$19:F178,F178),"")</f>
        <v/>
      </c>
      <c r="F178" s="1725"/>
      <c r="G178" s="1841"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2"/>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2"/>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3"/>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3"/>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3"/>
      <c r="H183" s="159"/>
      <c r="I183" s="1205"/>
      <c r="J183" s="2042" t="str">
        <f>CONCATENATE("En  ",$K$4,",  a ",IF($F$6&lt;&gt;"",TEXT($F$6,"dddd, dd"" de ""mmmm"" de ""aaaa"),"______________________________"))</f>
        <v>En  VALLADOLID,  a sábado, 18 de junio de 2016</v>
      </c>
      <c r="K183" s="2042"/>
      <c r="L183" s="2042"/>
      <c r="M183" s="2042"/>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3"/>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3"/>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3"/>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3"/>
      <c r="H187" s="1421"/>
      <c r="I187" s="1516"/>
      <c r="J187" s="1351"/>
      <c r="K187" s="2041"/>
      <c r="L187" s="2041"/>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3"/>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3"/>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3"/>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3"/>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4"/>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5"/>
      <c r="H300" s="238"/>
      <c r="I300" s="201"/>
      <c r="K300" s="12"/>
      <c r="N300" s="20"/>
      <c r="O300" s="12"/>
      <c r="Q300" s="12"/>
      <c r="R300" s="12"/>
    </row>
    <row r="301" spans="1:52" s="13" customFormat="1" x14ac:dyDescent="0.25">
      <c r="A301" s="176"/>
      <c r="B301" s="238"/>
      <c r="C301" s="20"/>
      <c r="D301" s="243"/>
      <c r="E301" s="1327"/>
      <c r="F301" s="297"/>
      <c r="G301" s="1845"/>
      <c r="H301" s="238"/>
      <c r="I301" s="201"/>
      <c r="K301" s="12"/>
      <c r="N301" s="20"/>
      <c r="O301" s="12"/>
      <c r="Q301" s="12"/>
      <c r="R301" s="12"/>
    </row>
    <row r="302" spans="1:52" s="13" customFormat="1" x14ac:dyDescent="0.25">
      <c r="A302" s="176"/>
      <c r="B302" s="238"/>
      <c r="C302" s="20"/>
      <c r="D302" s="243"/>
      <c r="E302" s="1327"/>
      <c r="F302" s="297"/>
      <c r="G302" s="1845"/>
      <c r="H302" s="238"/>
      <c r="I302" s="201"/>
      <c r="K302" s="12"/>
      <c r="N302" s="20"/>
      <c r="O302" s="12"/>
      <c r="Q302" s="12"/>
      <c r="R302" s="12"/>
    </row>
    <row r="303" spans="1:52" s="13" customFormat="1" x14ac:dyDescent="0.25">
      <c r="A303" s="176"/>
      <c r="B303" s="238"/>
      <c r="C303" s="20"/>
      <c r="D303" s="243"/>
      <c r="E303" s="1327"/>
      <c r="F303" s="297"/>
      <c r="G303" s="1845"/>
      <c r="H303" s="238"/>
      <c r="I303" s="201"/>
      <c r="K303" s="12"/>
      <c r="N303" s="20"/>
      <c r="O303" s="12"/>
      <c r="Q303" s="12"/>
      <c r="R303" s="12"/>
    </row>
    <row r="304" spans="1:52" s="13" customFormat="1" x14ac:dyDescent="0.25">
      <c r="A304" s="176"/>
      <c r="B304" s="238"/>
      <c r="C304" s="20"/>
      <c r="D304" s="243"/>
      <c r="E304" s="1327"/>
      <c r="F304" s="297"/>
      <c r="G304" s="1845"/>
      <c r="H304" s="238"/>
      <c r="I304" s="201"/>
      <c r="K304" s="12"/>
      <c r="N304" s="20"/>
      <c r="O304" s="12"/>
      <c r="Q304" s="12"/>
      <c r="R304" s="12"/>
    </row>
    <row r="305" spans="1:18" s="13" customFormat="1" x14ac:dyDescent="0.25">
      <c r="A305" s="176"/>
      <c r="B305" s="238"/>
      <c r="C305" s="20"/>
      <c r="D305" s="243"/>
      <c r="E305" s="1327"/>
      <c r="F305" s="297"/>
      <c r="G305" s="1845"/>
      <c r="H305" s="238"/>
      <c r="I305" s="201"/>
      <c r="K305" s="12"/>
      <c r="N305" s="20"/>
      <c r="O305" s="12"/>
      <c r="Q305" s="12"/>
      <c r="R305" s="12"/>
    </row>
    <row r="306" spans="1:18" s="13" customFormat="1" x14ac:dyDescent="0.25">
      <c r="A306" s="176"/>
      <c r="B306" s="238"/>
      <c r="C306" s="20"/>
      <c r="D306" s="243"/>
      <c r="E306" s="1327"/>
      <c r="F306" s="297"/>
      <c r="G306" s="1845"/>
      <c r="H306" s="238"/>
      <c r="I306" s="201"/>
      <c r="K306" s="12"/>
      <c r="N306" s="20"/>
      <c r="O306" s="12"/>
      <c r="Q306" s="12"/>
      <c r="R306" s="12"/>
    </row>
    <row r="307" spans="1:18" s="13" customFormat="1" x14ac:dyDescent="0.25">
      <c r="A307" s="176"/>
      <c r="B307" s="238"/>
      <c r="C307" s="20"/>
      <c r="D307" s="243"/>
      <c r="E307" s="1327"/>
      <c r="F307" s="297"/>
      <c r="G307" s="1845"/>
      <c r="H307" s="238"/>
      <c r="I307" s="201"/>
      <c r="K307" s="12"/>
      <c r="N307" s="20"/>
      <c r="O307" s="12"/>
      <c r="Q307" s="12"/>
      <c r="R307" s="12"/>
    </row>
    <row r="308" spans="1:18" s="13" customFormat="1" x14ac:dyDescent="0.25">
      <c r="A308" s="176"/>
      <c r="B308" s="238"/>
      <c r="C308" s="20"/>
      <c r="D308" s="243"/>
      <c r="E308" s="1327"/>
      <c r="F308" s="297"/>
      <c r="G308" s="1845"/>
      <c r="H308" s="238"/>
      <c r="I308" s="201"/>
      <c r="K308" s="12"/>
      <c r="N308" s="20"/>
      <c r="O308" s="12"/>
      <c r="Q308" s="12"/>
      <c r="R308" s="12"/>
    </row>
    <row r="309" spans="1:18" s="13" customFormat="1" x14ac:dyDescent="0.25">
      <c r="A309" s="176"/>
      <c r="B309" s="238"/>
      <c r="C309" s="20"/>
      <c r="D309" s="243"/>
      <c r="E309" s="1327"/>
      <c r="F309" s="297"/>
      <c r="G309" s="1845"/>
      <c r="H309" s="238"/>
      <c r="I309" s="201"/>
      <c r="K309" s="12"/>
      <c r="N309" s="20"/>
      <c r="O309" s="12"/>
      <c r="Q309" s="12"/>
      <c r="R309" s="12"/>
    </row>
    <row r="310" spans="1:18" s="13" customFormat="1" x14ac:dyDescent="0.25">
      <c r="A310" s="176"/>
      <c r="B310" s="238"/>
      <c r="C310" s="20"/>
      <c r="D310" s="243"/>
      <c r="E310" s="1327"/>
      <c r="F310" s="297"/>
      <c r="G310" s="1845"/>
      <c r="H310" s="238"/>
      <c r="I310" s="201"/>
      <c r="K310" s="12"/>
      <c r="N310" s="20"/>
      <c r="O310" s="12"/>
      <c r="Q310" s="12"/>
      <c r="R310" s="12"/>
    </row>
    <row r="311" spans="1:18" s="13" customFormat="1" x14ac:dyDescent="0.25">
      <c r="A311" s="176"/>
      <c r="B311" s="238"/>
      <c r="C311" s="20"/>
      <c r="D311" s="243"/>
      <c r="E311" s="1327"/>
      <c r="F311" s="297"/>
      <c r="G311" s="1845"/>
      <c r="H311" s="238"/>
      <c r="I311" s="201"/>
      <c r="K311" s="12"/>
      <c r="N311" s="20"/>
      <c r="O311" s="12"/>
      <c r="Q311" s="12"/>
      <c r="R311" s="12"/>
    </row>
    <row r="312" spans="1:18" s="13" customFormat="1" x14ac:dyDescent="0.25">
      <c r="A312" s="176"/>
      <c r="B312" s="238"/>
      <c r="C312" s="20"/>
      <c r="D312" s="243"/>
      <c r="E312" s="1327"/>
      <c r="F312" s="297"/>
      <c r="G312" s="1845"/>
      <c r="H312" s="238"/>
      <c r="I312" s="201"/>
      <c r="K312" s="12"/>
      <c r="N312" s="20"/>
      <c r="O312" s="12"/>
      <c r="Q312" s="12"/>
      <c r="R312" s="12"/>
    </row>
    <row r="313" spans="1:18" s="13" customFormat="1" x14ac:dyDescent="0.25">
      <c r="A313" s="176"/>
      <c r="B313" s="238"/>
      <c r="C313" s="20"/>
      <c r="D313" s="243"/>
      <c r="E313" s="1327"/>
      <c r="F313" s="297"/>
      <c r="G313" s="1845"/>
      <c r="H313" s="238"/>
      <c r="I313" s="201"/>
      <c r="K313" s="12"/>
      <c r="N313" s="20"/>
      <c r="O313" s="12"/>
      <c r="Q313" s="12"/>
      <c r="R313" s="12"/>
    </row>
    <row r="314" spans="1:18" s="13" customFormat="1" x14ac:dyDescent="0.25">
      <c r="A314" s="176"/>
      <c r="B314" s="238"/>
      <c r="C314" s="20"/>
      <c r="D314" s="243"/>
      <c r="E314" s="1327"/>
      <c r="F314" s="297"/>
      <c r="G314" s="1845"/>
      <c r="H314" s="238"/>
      <c r="I314" s="201"/>
      <c r="K314" s="12"/>
      <c r="N314" s="20"/>
      <c r="O314" s="12"/>
      <c r="Q314" s="12"/>
      <c r="R314" s="12"/>
    </row>
    <row r="315" spans="1:18" s="13" customFormat="1" x14ac:dyDescent="0.25">
      <c r="A315" s="176"/>
      <c r="B315" s="238"/>
      <c r="C315" s="20"/>
      <c r="D315" s="243"/>
      <c r="E315" s="1327"/>
      <c r="F315" s="297"/>
      <c r="G315" s="1845"/>
      <c r="H315" s="238"/>
      <c r="I315" s="201"/>
      <c r="K315" s="12"/>
      <c r="N315" s="20"/>
      <c r="O315" s="12"/>
      <c r="Q315" s="12"/>
      <c r="R315" s="12"/>
    </row>
    <row r="316" spans="1:18" s="13" customFormat="1" x14ac:dyDescent="0.25">
      <c r="A316" s="176"/>
      <c r="B316" s="238"/>
      <c r="C316" s="20"/>
      <c r="D316" s="243"/>
      <c r="E316" s="1327"/>
      <c r="F316" s="297"/>
      <c r="G316" s="1845"/>
      <c r="H316" s="238"/>
      <c r="I316" s="201"/>
      <c r="K316" s="12"/>
      <c r="N316" s="20"/>
      <c r="O316" s="12"/>
      <c r="Q316" s="12"/>
      <c r="R316" s="12"/>
    </row>
    <row r="317" spans="1:18" s="13" customFormat="1" x14ac:dyDescent="0.25">
      <c r="A317" s="176"/>
      <c r="B317" s="238"/>
      <c r="C317" s="20"/>
      <c r="D317" s="243"/>
      <c r="E317" s="1327"/>
      <c r="F317" s="297"/>
      <c r="G317" s="1845"/>
      <c r="H317" s="238"/>
      <c r="I317" s="201"/>
      <c r="K317" s="12"/>
      <c r="N317" s="20"/>
      <c r="O317" s="12"/>
      <c r="Q317" s="12"/>
      <c r="R317" s="12"/>
    </row>
    <row r="318" spans="1:18" s="13" customFormat="1" x14ac:dyDescent="0.25">
      <c r="A318" s="176"/>
      <c r="B318" s="238"/>
      <c r="C318" s="20"/>
      <c r="D318" s="243"/>
      <c r="E318" s="1327"/>
      <c r="F318" s="297"/>
      <c r="G318" s="1845"/>
      <c r="H318" s="238"/>
      <c r="I318" s="201"/>
      <c r="K318" s="12"/>
      <c r="N318" s="20"/>
      <c r="O318" s="12"/>
      <c r="Q318" s="12"/>
      <c r="R318" s="12"/>
    </row>
    <row r="319" spans="1:18" s="13" customFormat="1" x14ac:dyDescent="0.25">
      <c r="A319" s="176"/>
      <c r="B319" s="238"/>
      <c r="C319" s="20"/>
      <c r="D319" s="243"/>
      <c r="E319" s="1327"/>
      <c r="F319" s="297"/>
      <c r="G319" s="1845"/>
      <c r="H319" s="238"/>
      <c r="I319" s="201"/>
      <c r="K319" s="12"/>
      <c r="N319" s="20"/>
      <c r="O319" s="12"/>
      <c r="Q319" s="12"/>
      <c r="R319" s="12"/>
    </row>
    <row r="320" spans="1:18" s="13" customFormat="1" x14ac:dyDescent="0.25">
      <c r="A320" s="176"/>
      <c r="B320" s="238"/>
      <c r="C320" s="20"/>
      <c r="D320" s="243"/>
      <c r="E320" s="1327"/>
      <c r="F320" s="297"/>
      <c r="G320" s="1845"/>
      <c r="H320" s="238"/>
      <c r="I320" s="201"/>
      <c r="K320" s="12"/>
      <c r="N320" s="20"/>
      <c r="O320" s="12"/>
      <c r="Q320" s="12"/>
      <c r="R320" s="12"/>
    </row>
    <row r="321" spans="1:18" s="13" customFormat="1" x14ac:dyDescent="0.25">
      <c r="A321" s="176"/>
      <c r="B321" s="238"/>
      <c r="C321" s="20"/>
      <c r="D321" s="243"/>
      <c r="E321" s="1327"/>
      <c r="F321" s="297"/>
      <c r="G321" s="1845"/>
      <c r="H321" s="238"/>
      <c r="I321" s="201"/>
      <c r="K321" s="12"/>
      <c r="N321" s="20"/>
      <c r="O321" s="12"/>
      <c r="Q321" s="12"/>
      <c r="R321" s="12"/>
    </row>
    <row r="322" spans="1:18" s="13" customFormat="1" x14ac:dyDescent="0.25">
      <c r="A322" s="176"/>
      <c r="B322" s="238"/>
      <c r="C322" s="20"/>
      <c r="D322" s="243"/>
      <c r="E322" s="1327"/>
      <c r="F322" s="297"/>
      <c r="G322" s="1845"/>
      <c r="H322" s="238"/>
      <c r="I322" s="201"/>
      <c r="K322" s="12"/>
      <c r="N322" s="20"/>
      <c r="O322" s="12"/>
      <c r="Q322" s="12"/>
      <c r="R322" s="12"/>
    </row>
    <row r="323" spans="1:18" s="13" customFormat="1" x14ac:dyDescent="0.25">
      <c r="A323" s="176"/>
      <c r="B323" s="238"/>
      <c r="C323" s="20"/>
      <c r="D323" s="243"/>
      <c r="E323" s="1327"/>
      <c r="F323" s="297"/>
      <c r="G323" s="1845"/>
      <c r="H323" s="238"/>
      <c r="I323" s="201"/>
      <c r="K323" s="12"/>
      <c r="N323" s="20"/>
      <c r="O323" s="12"/>
      <c r="Q323" s="12"/>
      <c r="R323" s="12"/>
    </row>
    <row r="324" spans="1:18" s="13" customFormat="1" x14ac:dyDescent="0.25">
      <c r="A324" s="176"/>
      <c r="B324" s="238"/>
      <c r="C324" s="20"/>
      <c r="D324" s="243"/>
      <c r="E324" s="1327"/>
      <c r="F324" s="297"/>
      <c r="G324" s="1845"/>
      <c r="H324" s="238"/>
      <c r="I324" s="201"/>
      <c r="K324" s="12"/>
      <c r="N324" s="20"/>
      <c r="O324" s="12"/>
      <c r="Q324" s="12"/>
      <c r="R324" s="12"/>
    </row>
    <row r="325" spans="1:18" s="13" customFormat="1" x14ac:dyDescent="0.25">
      <c r="A325" s="176"/>
      <c r="B325" s="238"/>
      <c r="C325" s="20"/>
      <c r="D325" s="243"/>
      <c r="E325" s="1327"/>
      <c r="F325" s="297"/>
      <c r="G325" s="1845"/>
      <c r="H325" s="238"/>
      <c r="I325" s="201"/>
      <c r="K325" s="12"/>
      <c r="N325" s="20"/>
      <c r="O325" s="12"/>
      <c r="Q325" s="12"/>
      <c r="R325" s="12"/>
    </row>
    <row r="326" spans="1:18" s="13" customFormat="1" x14ac:dyDescent="0.25">
      <c r="A326" s="176"/>
      <c r="B326" s="238"/>
      <c r="C326" s="20"/>
      <c r="D326" s="243"/>
      <c r="E326" s="1327"/>
      <c r="F326" s="297"/>
      <c r="G326" s="1845"/>
      <c r="H326" s="238"/>
      <c r="I326" s="201"/>
      <c r="K326" s="12"/>
      <c r="N326" s="20"/>
      <c r="O326" s="12"/>
      <c r="Q326" s="12"/>
      <c r="R326" s="12"/>
    </row>
    <row r="327" spans="1:18" s="13" customFormat="1" x14ac:dyDescent="0.25">
      <c r="A327" s="176"/>
      <c r="B327" s="238"/>
      <c r="C327" s="20"/>
      <c r="D327" s="243"/>
      <c r="E327" s="1327"/>
      <c r="F327" s="297"/>
      <c r="G327" s="1845"/>
      <c r="H327" s="238"/>
      <c r="I327" s="201"/>
      <c r="K327" s="12"/>
      <c r="N327" s="20"/>
      <c r="O327" s="12"/>
      <c r="Q327" s="12"/>
      <c r="R327" s="12"/>
    </row>
    <row r="328" spans="1:18" s="13" customFormat="1" x14ac:dyDescent="0.25">
      <c r="A328" s="176"/>
      <c r="B328" s="238"/>
      <c r="C328" s="20"/>
      <c r="D328" s="243"/>
      <c r="E328" s="1327"/>
      <c r="F328" s="297"/>
      <c r="G328" s="1845"/>
      <c r="H328" s="238"/>
      <c r="I328" s="201"/>
      <c r="K328" s="12"/>
      <c r="N328" s="20"/>
      <c r="O328" s="12"/>
      <c r="Q328" s="12"/>
      <c r="R328" s="12"/>
    </row>
    <row r="329" spans="1:18" s="13" customFormat="1" x14ac:dyDescent="0.25">
      <c r="A329" s="176"/>
      <c r="B329" s="238"/>
      <c r="C329" s="20"/>
      <c r="D329" s="243"/>
      <c r="E329" s="1327"/>
      <c r="F329" s="297"/>
      <c r="G329" s="1845"/>
      <c r="H329" s="238"/>
      <c r="I329" s="201"/>
      <c r="K329" s="12"/>
      <c r="N329" s="20"/>
      <c r="O329" s="12"/>
      <c r="Q329" s="12"/>
      <c r="R329" s="12"/>
    </row>
    <row r="330" spans="1:18" s="13" customFormat="1" x14ac:dyDescent="0.25">
      <c r="A330" s="176"/>
      <c r="B330" s="238"/>
      <c r="C330" s="20"/>
      <c r="D330" s="243"/>
      <c r="E330" s="1327"/>
      <c r="F330" s="297"/>
      <c r="G330" s="1845"/>
      <c r="H330" s="238"/>
      <c r="I330" s="201"/>
      <c r="K330" s="12"/>
      <c r="N330" s="20"/>
      <c r="O330" s="12"/>
      <c r="Q330" s="12"/>
      <c r="R330" s="12"/>
    </row>
    <row r="331" spans="1:18" s="13" customFormat="1" x14ac:dyDescent="0.25">
      <c r="A331" s="176"/>
      <c r="B331" s="238"/>
      <c r="C331" s="20"/>
      <c r="D331" s="243"/>
      <c r="E331" s="1327"/>
      <c r="F331" s="297"/>
      <c r="G331" s="1845"/>
      <c r="H331" s="238"/>
      <c r="I331" s="201"/>
      <c r="K331" s="12"/>
      <c r="N331" s="20"/>
      <c r="O331" s="12"/>
      <c r="Q331" s="12"/>
      <c r="R331" s="12"/>
    </row>
    <row r="332" spans="1:18" s="13" customFormat="1" x14ac:dyDescent="0.25">
      <c r="A332" s="176"/>
      <c r="B332" s="238"/>
      <c r="C332" s="20"/>
      <c r="D332" s="243"/>
      <c r="E332" s="1327"/>
      <c r="F332" s="297"/>
      <c r="G332" s="1845"/>
      <c r="H332" s="238"/>
      <c r="I332" s="201"/>
      <c r="K332" s="12"/>
      <c r="N332" s="20"/>
      <c r="O332" s="12"/>
      <c r="Q332" s="12"/>
      <c r="R332" s="12"/>
    </row>
    <row r="333" spans="1:18" s="13" customFormat="1" x14ac:dyDescent="0.25">
      <c r="A333" s="176"/>
      <c r="B333" s="238"/>
      <c r="C333" s="20"/>
      <c r="D333" s="243"/>
      <c r="E333" s="1327"/>
      <c r="F333" s="297"/>
      <c r="G333" s="1845"/>
      <c r="H333" s="238"/>
      <c r="I333" s="201"/>
      <c r="K333" s="12"/>
      <c r="N333" s="20"/>
      <c r="O333" s="12"/>
      <c r="Q333" s="12"/>
      <c r="R333" s="12"/>
    </row>
    <row r="334" spans="1:18" s="13" customFormat="1" x14ac:dyDescent="0.25">
      <c r="A334" s="176"/>
      <c r="B334" s="238"/>
      <c r="C334" s="20"/>
      <c r="D334" s="243"/>
      <c r="E334" s="1327"/>
      <c r="F334" s="297"/>
      <c r="G334" s="1845"/>
      <c r="H334" s="238"/>
      <c r="I334" s="201"/>
      <c r="K334" s="12"/>
      <c r="N334" s="20"/>
      <c r="O334" s="12"/>
      <c r="Q334" s="12"/>
      <c r="R334" s="12"/>
    </row>
    <row r="335" spans="1:18" s="13" customFormat="1" x14ac:dyDescent="0.25">
      <c r="A335" s="176"/>
      <c r="B335" s="238"/>
      <c r="C335" s="20"/>
      <c r="D335" s="243"/>
      <c r="E335" s="1327"/>
      <c r="F335" s="297"/>
      <c r="G335" s="1845"/>
      <c r="H335" s="238"/>
      <c r="I335" s="201"/>
      <c r="K335" s="12"/>
      <c r="N335" s="20"/>
      <c r="O335" s="12"/>
      <c r="Q335" s="12"/>
      <c r="R335" s="12"/>
    </row>
    <row r="336" spans="1:18" s="13" customFormat="1" x14ac:dyDescent="0.25">
      <c r="A336" s="176"/>
      <c r="B336" s="238"/>
      <c r="C336" s="20"/>
      <c r="D336" s="243"/>
      <c r="E336" s="1327"/>
      <c r="F336" s="297"/>
      <c r="G336" s="1845"/>
      <c r="H336" s="238"/>
      <c r="I336" s="201"/>
      <c r="K336" s="12"/>
      <c r="N336" s="20"/>
      <c r="O336" s="12"/>
      <c r="Q336" s="12"/>
      <c r="R336" s="12"/>
    </row>
    <row r="337" spans="1:18" s="13" customFormat="1" x14ac:dyDescent="0.25">
      <c r="A337" s="176"/>
      <c r="B337" s="238"/>
      <c r="C337" s="20"/>
      <c r="D337" s="243"/>
      <c r="E337" s="1327"/>
      <c r="F337" s="297"/>
      <c r="G337" s="1845"/>
      <c r="H337" s="238"/>
      <c r="I337" s="201"/>
      <c r="K337" s="12"/>
      <c r="N337" s="20"/>
      <c r="O337" s="12"/>
      <c r="Q337" s="12"/>
      <c r="R337" s="12"/>
    </row>
    <row r="338" spans="1:18" s="13" customFormat="1" x14ac:dyDescent="0.25">
      <c r="A338" s="176"/>
      <c r="B338" s="238"/>
      <c r="C338" s="20"/>
      <c r="D338" s="243"/>
      <c r="E338" s="1327"/>
      <c r="F338" s="297"/>
      <c r="G338" s="1845"/>
      <c r="H338" s="238"/>
      <c r="I338" s="201"/>
      <c r="K338" s="12"/>
      <c r="N338" s="20"/>
      <c r="O338" s="12"/>
      <c r="Q338" s="12"/>
      <c r="R338" s="12"/>
    </row>
    <row r="339" spans="1:18" s="13" customFormat="1" x14ac:dyDescent="0.25">
      <c r="A339" s="176"/>
      <c r="B339" s="238"/>
      <c r="C339" s="20"/>
      <c r="D339" s="243"/>
      <c r="E339" s="1327"/>
      <c r="F339" s="297"/>
      <c r="G339" s="1845"/>
      <c r="H339" s="238"/>
      <c r="I339" s="201"/>
      <c r="K339" s="12"/>
      <c r="N339" s="20"/>
      <c r="O339" s="12"/>
      <c r="Q339" s="12"/>
      <c r="R339" s="12"/>
    </row>
    <row r="340" spans="1:18" s="13" customFormat="1" x14ac:dyDescent="0.25">
      <c r="A340" s="176"/>
      <c r="B340" s="238"/>
      <c r="C340" s="20"/>
      <c r="D340" s="243"/>
      <c r="E340" s="1327"/>
      <c r="F340" s="297"/>
      <c r="G340" s="1845"/>
      <c r="H340" s="238"/>
      <c r="I340" s="201"/>
      <c r="K340" s="12"/>
      <c r="N340" s="20"/>
      <c r="O340" s="12"/>
      <c r="Q340" s="12"/>
      <c r="R340" s="12"/>
    </row>
    <row r="341" spans="1:18" s="13" customFormat="1" x14ac:dyDescent="0.25">
      <c r="A341" s="176"/>
      <c r="B341" s="238"/>
      <c r="C341" s="20"/>
      <c r="D341" s="243"/>
      <c r="E341" s="1327"/>
      <c r="F341" s="297"/>
      <c r="G341" s="1845"/>
      <c r="H341" s="238"/>
      <c r="I341" s="201"/>
      <c r="K341" s="12"/>
      <c r="N341" s="20"/>
      <c r="O341" s="12"/>
      <c r="Q341" s="12"/>
      <c r="R341" s="12"/>
    </row>
    <row r="342" spans="1:18" s="13" customFormat="1" x14ac:dyDescent="0.25">
      <c r="A342" s="176"/>
      <c r="B342" s="238"/>
      <c r="C342" s="20"/>
      <c r="D342" s="243"/>
      <c r="E342" s="1327"/>
      <c r="F342" s="297"/>
      <c r="G342" s="1845"/>
      <c r="H342" s="238"/>
      <c r="I342" s="201"/>
      <c r="K342" s="12"/>
      <c r="N342" s="20"/>
      <c r="O342" s="12"/>
      <c r="Q342" s="12"/>
      <c r="R342" s="12"/>
    </row>
    <row r="343" spans="1:18" s="13" customFormat="1" x14ac:dyDescent="0.25">
      <c r="A343" s="176"/>
      <c r="B343" s="238"/>
      <c r="C343" s="20"/>
      <c r="D343" s="243"/>
      <c r="E343" s="1327"/>
      <c r="F343" s="297"/>
      <c r="G343" s="1845"/>
      <c r="H343" s="238"/>
      <c r="I343" s="201"/>
      <c r="K343" s="12"/>
      <c r="N343" s="20"/>
      <c r="O343" s="12"/>
      <c r="Q343" s="12"/>
      <c r="R343" s="12"/>
    </row>
    <row r="344" spans="1:18" s="13" customFormat="1" x14ac:dyDescent="0.25">
      <c r="A344" s="176"/>
      <c r="B344" s="238"/>
      <c r="C344" s="20"/>
      <c r="D344" s="243"/>
      <c r="E344" s="1327"/>
      <c r="F344" s="297"/>
      <c r="G344" s="1845"/>
      <c r="H344" s="238"/>
      <c r="I344" s="201"/>
      <c r="K344" s="12"/>
      <c r="N344" s="20"/>
      <c r="O344" s="12"/>
      <c r="Q344" s="12"/>
      <c r="R344" s="12"/>
    </row>
    <row r="345" spans="1:18" s="13" customFormat="1" x14ac:dyDescent="0.25">
      <c r="A345" s="176"/>
      <c r="B345" s="238"/>
      <c r="C345" s="20"/>
      <c r="D345" s="243"/>
      <c r="E345" s="1327"/>
      <c r="F345" s="297"/>
      <c r="G345" s="1845"/>
      <c r="H345" s="238"/>
      <c r="I345" s="201"/>
      <c r="K345" s="12"/>
      <c r="N345" s="20"/>
      <c r="O345" s="12"/>
      <c r="Q345" s="12"/>
      <c r="R345" s="12"/>
    </row>
    <row r="346" spans="1:18" s="13" customFormat="1" x14ac:dyDescent="0.25">
      <c r="A346" s="176"/>
      <c r="B346" s="238"/>
      <c r="C346" s="20"/>
      <c r="D346" s="243"/>
      <c r="E346" s="1327"/>
      <c r="F346" s="297"/>
      <c r="G346" s="1845"/>
      <c r="H346" s="238"/>
      <c r="I346" s="201"/>
      <c r="K346" s="12"/>
      <c r="N346" s="20"/>
      <c r="O346" s="12"/>
      <c r="Q346" s="12"/>
      <c r="R346" s="12"/>
    </row>
    <row r="347" spans="1:18" s="13" customFormat="1" x14ac:dyDescent="0.25">
      <c r="A347" s="176"/>
      <c r="B347" s="238"/>
      <c r="C347" s="20"/>
      <c r="D347" s="243"/>
      <c r="E347" s="1327"/>
      <c r="F347" s="297"/>
      <c r="G347" s="1845"/>
      <c r="H347" s="238"/>
      <c r="I347" s="201"/>
      <c r="K347" s="12"/>
      <c r="N347" s="20"/>
      <c r="O347" s="12"/>
      <c r="Q347" s="12"/>
      <c r="R347" s="12"/>
    </row>
    <row r="348" spans="1:18" s="13" customFormat="1" x14ac:dyDescent="0.25">
      <c r="A348" s="176"/>
      <c r="B348" s="238"/>
      <c r="C348" s="20"/>
      <c r="D348" s="243"/>
      <c r="E348" s="1327"/>
      <c r="F348" s="297"/>
      <c r="G348" s="1845"/>
      <c r="H348" s="238"/>
      <c r="I348" s="201"/>
      <c r="K348" s="12"/>
      <c r="N348" s="20"/>
      <c r="O348" s="12"/>
      <c r="Q348" s="12"/>
      <c r="R348" s="12"/>
    </row>
    <row r="349" spans="1:18" s="13" customFormat="1" x14ac:dyDescent="0.25">
      <c r="A349" s="176"/>
      <c r="B349" s="238"/>
      <c r="C349" s="20"/>
      <c r="D349" s="243"/>
      <c r="E349" s="1327"/>
      <c r="F349" s="297"/>
      <c r="G349" s="1845"/>
      <c r="H349" s="238"/>
      <c r="I349" s="201"/>
      <c r="K349" s="12"/>
      <c r="N349" s="20"/>
      <c r="O349" s="12"/>
      <c r="Q349" s="12"/>
      <c r="R349" s="12"/>
    </row>
    <row r="350" spans="1:18" s="13" customFormat="1" x14ac:dyDescent="0.25">
      <c r="A350" s="176"/>
      <c r="B350" s="238"/>
      <c r="C350" s="20"/>
      <c r="D350" s="243"/>
      <c r="E350" s="1327"/>
      <c r="F350" s="297"/>
      <c r="G350" s="1845"/>
      <c r="H350" s="238"/>
      <c r="I350" s="201"/>
      <c r="K350" s="12"/>
      <c r="N350" s="20"/>
      <c r="O350" s="12"/>
      <c r="Q350" s="12"/>
      <c r="R350" s="12"/>
    </row>
    <row r="351" spans="1:18" s="13" customFormat="1" x14ac:dyDescent="0.25">
      <c r="A351" s="176"/>
      <c r="B351" s="238"/>
      <c r="C351" s="20"/>
      <c r="D351" s="243"/>
      <c r="E351" s="1327"/>
      <c r="F351" s="297"/>
      <c r="G351" s="1845"/>
      <c r="H351" s="238"/>
      <c r="I351" s="201"/>
      <c r="K351" s="12"/>
      <c r="N351" s="20"/>
      <c r="O351" s="12"/>
      <c r="Q351" s="12"/>
      <c r="R351" s="12"/>
    </row>
    <row r="352" spans="1:18" s="13" customFormat="1" x14ac:dyDescent="0.25">
      <c r="A352" s="176"/>
      <c r="B352" s="238"/>
      <c r="C352" s="20"/>
      <c r="D352" s="243"/>
      <c r="E352" s="1327"/>
      <c r="F352" s="297"/>
      <c r="G352" s="1845"/>
      <c r="H352" s="238"/>
      <c r="I352" s="201"/>
      <c r="K352" s="12"/>
      <c r="N352" s="20"/>
      <c r="O352" s="12"/>
      <c r="Q352" s="12"/>
      <c r="R352" s="12"/>
    </row>
    <row r="353" spans="1:18" s="13" customFormat="1" x14ac:dyDescent="0.25">
      <c r="A353" s="176"/>
      <c r="B353" s="238"/>
      <c r="C353" s="20"/>
      <c r="D353" s="243"/>
      <c r="E353" s="1327"/>
      <c r="F353" s="297"/>
      <c r="G353" s="1845"/>
      <c r="H353" s="238"/>
      <c r="I353" s="201"/>
      <c r="K353" s="12"/>
      <c r="N353" s="20"/>
      <c r="O353" s="12"/>
      <c r="Q353" s="12"/>
      <c r="R353" s="12"/>
    </row>
    <row r="354" spans="1:18" s="13" customFormat="1" x14ac:dyDescent="0.25">
      <c r="A354" s="176"/>
      <c r="B354" s="238"/>
      <c r="C354" s="20"/>
      <c r="D354" s="243"/>
      <c r="E354" s="1327"/>
      <c r="F354" s="297"/>
      <c r="G354" s="1845"/>
      <c r="H354" s="238"/>
      <c r="I354" s="201"/>
      <c r="K354" s="12"/>
      <c r="N354" s="20"/>
      <c r="O354" s="12"/>
      <c r="Q354" s="12"/>
      <c r="R354" s="12"/>
    </row>
    <row r="355" spans="1:18" s="13" customFormat="1" x14ac:dyDescent="0.25">
      <c r="A355" s="176"/>
      <c r="B355" s="238"/>
      <c r="C355" s="20"/>
      <c r="D355" s="243"/>
      <c r="E355" s="1327"/>
      <c r="F355" s="297"/>
      <c r="G355" s="1845"/>
      <c r="H355" s="238"/>
      <c r="I355" s="201"/>
      <c r="K355" s="12"/>
      <c r="N355" s="20"/>
      <c r="O355" s="12"/>
      <c r="Q355" s="12"/>
      <c r="R355" s="12"/>
    </row>
    <row r="356" spans="1:18" s="13" customFormat="1" x14ac:dyDescent="0.25">
      <c r="A356" s="176"/>
      <c r="B356" s="238"/>
      <c r="C356" s="20"/>
      <c r="D356" s="243"/>
      <c r="E356" s="1327"/>
      <c r="F356" s="297"/>
      <c r="G356" s="1845"/>
      <c r="H356" s="238"/>
      <c r="I356" s="201"/>
      <c r="K356" s="12"/>
      <c r="N356" s="20"/>
      <c r="O356" s="12"/>
      <c r="Q356" s="12"/>
      <c r="R356" s="12"/>
    </row>
    <row r="357" spans="1:18" s="13" customFormat="1" x14ac:dyDescent="0.25">
      <c r="A357" s="176"/>
      <c r="B357" s="238"/>
      <c r="C357" s="20"/>
      <c r="D357" s="243"/>
      <c r="E357" s="1327"/>
      <c r="F357" s="297"/>
      <c r="G357" s="1845"/>
      <c r="H357" s="238"/>
      <c r="I357" s="201"/>
      <c r="K357" s="12"/>
      <c r="N357" s="20"/>
      <c r="O357" s="12"/>
      <c r="Q357" s="12"/>
      <c r="R357" s="12"/>
    </row>
    <row r="358" spans="1:18" s="13" customFormat="1" x14ac:dyDescent="0.25">
      <c r="A358" s="176"/>
      <c r="B358" s="238"/>
      <c r="C358" s="20"/>
      <c r="D358" s="243"/>
      <c r="E358" s="1327"/>
      <c r="F358" s="297"/>
      <c r="G358" s="1845"/>
      <c r="H358" s="238"/>
      <c r="I358" s="201"/>
      <c r="K358" s="12"/>
      <c r="N358" s="20"/>
      <c r="O358" s="12"/>
      <c r="Q358" s="12"/>
      <c r="R358" s="12"/>
    </row>
    <row r="359" spans="1:18" s="13" customFormat="1" x14ac:dyDescent="0.25">
      <c r="A359" s="176"/>
      <c r="B359" s="238"/>
      <c r="C359" s="20"/>
      <c r="D359" s="243"/>
      <c r="E359" s="1327"/>
      <c r="F359" s="297"/>
      <c r="G359" s="1845"/>
      <c r="H359" s="238"/>
      <c r="I359" s="201"/>
      <c r="K359" s="12"/>
      <c r="N359" s="20"/>
      <c r="O359" s="12"/>
      <c r="Q359" s="12"/>
      <c r="R359" s="12"/>
    </row>
    <row r="360" spans="1:18" s="13" customFormat="1" x14ac:dyDescent="0.25">
      <c r="A360" s="176"/>
      <c r="B360" s="238"/>
      <c r="C360" s="20"/>
      <c r="D360" s="243"/>
      <c r="E360" s="1327"/>
      <c r="F360" s="297"/>
      <c r="G360" s="1845"/>
      <c r="H360" s="238"/>
      <c r="I360" s="201"/>
      <c r="K360" s="12"/>
      <c r="N360" s="20"/>
      <c r="O360" s="12"/>
      <c r="Q360" s="12"/>
      <c r="R360" s="12"/>
    </row>
    <row r="361" spans="1:18" s="13" customFormat="1" x14ac:dyDescent="0.25">
      <c r="A361" s="176"/>
      <c r="B361" s="238"/>
      <c r="C361" s="20"/>
      <c r="D361" s="243"/>
      <c r="E361" s="1327"/>
      <c r="F361" s="297"/>
      <c r="G361" s="1845"/>
      <c r="H361" s="238"/>
      <c r="I361" s="201"/>
      <c r="K361" s="12"/>
      <c r="N361" s="20"/>
      <c r="O361" s="12"/>
      <c r="Q361" s="12"/>
      <c r="R361" s="12"/>
    </row>
    <row r="362" spans="1:18" s="13" customFormat="1" x14ac:dyDescent="0.25">
      <c r="A362" s="176"/>
      <c r="B362" s="238"/>
      <c r="C362" s="20"/>
      <c r="D362" s="243"/>
      <c r="E362" s="1327"/>
      <c r="F362" s="297"/>
      <c r="G362" s="1845"/>
      <c r="H362" s="238"/>
      <c r="I362" s="201"/>
      <c r="K362" s="12"/>
      <c r="N362" s="20"/>
      <c r="O362" s="12"/>
      <c r="Q362" s="12"/>
      <c r="R362" s="12"/>
    </row>
    <row r="363" spans="1:18" s="13" customFormat="1" x14ac:dyDescent="0.25">
      <c r="A363" s="176"/>
      <c r="B363" s="238"/>
      <c r="C363" s="20"/>
      <c r="D363" s="243"/>
      <c r="E363" s="1327"/>
      <c r="F363" s="297"/>
      <c r="G363" s="1845"/>
      <c r="H363" s="238"/>
      <c r="I363" s="201"/>
      <c r="K363" s="12"/>
      <c r="N363" s="20"/>
      <c r="O363" s="12"/>
      <c r="Q363" s="12"/>
      <c r="R363" s="12"/>
    </row>
    <row r="364" spans="1:18" s="13" customFormat="1" x14ac:dyDescent="0.25">
      <c r="A364" s="176"/>
      <c r="B364" s="238"/>
      <c r="C364" s="20"/>
      <c r="D364" s="243"/>
      <c r="E364" s="1327"/>
      <c r="F364" s="297"/>
      <c r="G364" s="1845"/>
      <c r="H364" s="238"/>
      <c r="I364" s="201"/>
      <c r="K364" s="12"/>
      <c r="N364" s="20"/>
      <c r="O364" s="12"/>
      <c r="Q364" s="12"/>
      <c r="R364" s="12"/>
    </row>
    <row r="365" spans="1:18" s="13" customFormat="1" x14ac:dyDescent="0.25">
      <c r="A365" s="176"/>
      <c r="B365" s="238"/>
      <c r="C365" s="20"/>
      <c r="D365" s="243"/>
      <c r="E365" s="1327"/>
      <c r="F365" s="297"/>
      <c r="G365" s="1845"/>
      <c r="H365" s="238"/>
      <c r="I365" s="201"/>
      <c r="K365" s="12"/>
      <c r="N365" s="20"/>
      <c r="O365" s="12"/>
      <c r="Q365" s="12"/>
      <c r="R365" s="12"/>
    </row>
    <row r="366" spans="1:18" s="13" customFormat="1" x14ac:dyDescent="0.25">
      <c r="A366" s="176"/>
      <c r="B366" s="238"/>
      <c r="C366" s="20"/>
      <c r="D366" s="243"/>
      <c r="E366" s="1327"/>
      <c r="F366" s="297"/>
      <c r="G366" s="1845"/>
      <c r="H366" s="238"/>
      <c r="I366" s="201"/>
      <c r="K366" s="12"/>
      <c r="N366" s="20"/>
      <c r="O366" s="12"/>
      <c r="Q366" s="12"/>
      <c r="R366" s="12"/>
    </row>
    <row r="367" spans="1:18" s="13" customFormat="1" x14ac:dyDescent="0.25">
      <c r="A367" s="176"/>
      <c r="B367" s="238"/>
      <c r="C367" s="20"/>
      <c r="D367" s="243"/>
      <c r="E367" s="1327"/>
      <c r="F367" s="297"/>
      <c r="G367" s="1845"/>
      <c r="H367" s="238"/>
      <c r="I367" s="201"/>
      <c r="K367" s="12"/>
      <c r="N367" s="20"/>
      <c r="O367" s="12"/>
      <c r="Q367" s="12"/>
      <c r="R367" s="12"/>
    </row>
    <row r="368" spans="1:18" s="13" customFormat="1" x14ac:dyDescent="0.25">
      <c r="A368" s="176"/>
      <c r="B368" s="238"/>
      <c r="C368" s="20"/>
      <c r="D368" s="243"/>
      <c r="E368" s="1327"/>
      <c r="F368" s="297"/>
      <c r="G368" s="1845"/>
      <c r="H368" s="238"/>
      <c r="I368" s="201"/>
      <c r="K368" s="12"/>
      <c r="N368" s="20"/>
      <c r="O368" s="12"/>
      <c r="Q368" s="12"/>
      <c r="R368" s="12"/>
    </row>
    <row r="369" spans="1:18" s="13" customFormat="1" x14ac:dyDescent="0.25">
      <c r="A369" s="176"/>
      <c r="B369" s="238"/>
      <c r="C369" s="20"/>
      <c r="D369" s="243"/>
      <c r="E369" s="1327"/>
      <c r="F369" s="297"/>
      <c r="G369" s="1845"/>
      <c r="H369" s="238"/>
      <c r="I369" s="201"/>
      <c r="K369" s="12"/>
      <c r="N369" s="20"/>
      <c r="O369" s="12"/>
      <c r="Q369" s="12"/>
      <c r="R369" s="12"/>
    </row>
    <row r="370" spans="1:18" s="13" customFormat="1" x14ac:dyDescent="0.25">
      <c r="A370" s="176"/>
      <c r="B370" s="238"/>
      <c r="C370" s="20"/>
      <c r="D370" s="243"/>
      <c r="E370" s="1327"/>
      <c r="F370" s="297"/>
      <c r="G370" s="1845"/>
      <c r="H370" s="238"/>
      <c r="I370" s="201"/>
      <c r="K370" s="12"/>
      <c r="N370" s="20"/>
      <c r="O370" s="12"/>
      <c r="Q370" s="12"/>
      <c r="R370" s="12"/>
    </row>
    <row r="371" spans="1:18" s="13" customFormat="1" x14ac:dyDescent="0.25">
      <c r="A371" s="176"/>
      <c r="B371" s="238"/>
      <c r="C371" s="20"/>
      <c r="D371" s="243"/>
      <c r="E371" s="1327"/>
      <c r="F371" s="297"/>
      <c r="G371" s="1845"/>
      <c r="H371" s="238"/>
      <c r="I371" s="201"/>
      <c r="K371" s="12"/>
      <c r="N371" s="20"/>
      <c r="O371" s="12"/>
      <c r="Q371" s="12"/>
      <c r="R371" s="12"/>
    </row>
    <row r="372" spans="1:18" s="13" customFormat="1" x14ac:dyDescent="0.25">
      <c r="A372" s="176"/>
      <c r="B372" s="238"/>
      <c r="C372" s="20"/>
      <c r="D372" s="243"/>
      <c r="E372" s="1327"/>
      <c r="F372" s="297"/>
      <c r="G372" s="1845"/>
      <c r="H372" s="238"/>
      <c r="I372" s="201"/>
      <c r="K372" s="12"/>
      <c r="N372" s="20"/>
      <c r="O372" s="12"/>
      <c r="Q372" s="12"/>
      <c r="R372" s="12"/>
    </row>
    <row r="373" spans="1:18" s="13" customFormat="1" x14ac:dyDescent="0.25">
      <c r="A373" s="176"/>
      <c r="B373" s="238"/>
      <c r="C373" s="20"/>
      <c r="D373" s="243"/>
      <c r="E373" s="1327"/>
      <c r="F373" s="297"/>
      <c r="G373" s="1845"/>
      <c r="H373" s="238"/>
      <c r="I373" s="201"/>
      <c r="K373" s="12"/>
      <c r="N373" s="20"/>
      <c r="O373" s="12"/>
      <c r="Q373" s="12"/>
      <c r="R373" s="12"/>
    </row>
    <row r="374" spans="1:18" s="13" customFormat="1" x14ac:dyDescent="0.25">
      <c r="A374" s="176"/>
      <c r="B374" s="238"/>
      <c r="C374" s="20"/>
      <c r="D374" s="243"/>
      <c r="E374" s="1327"/>
      <c r="F374" s="297"/>
      <c r="G374" s="1845"/>
      <c r="H374" s="238"/>
      <c r="I374" s="201"/>
      <c r="K374" s="12"/>
      <c r="N374" s="20"/>
      <c r="O374" s="12"/>
      <c r="Q374" s="12"/>
      <c r="R374" s="12"/>
    </row>
    <row r="375" spans="1:18" s="13" customFormat="1" x14ac:dyDescent="0.25">
      <c r="A375" s="176"/>
      <c r="B375" s="238"/>
      <c r="C375" s="20"/>
      <c r="D375" s="243"/>
      <c r="E375" s="1327"/>
      <c r="F375" s="297"/>
      <c r="G375" s="1845"/>
      <c r="H375" s="238"/>
      <c r="I375" s="201"/>
      <c r="K375" s="12"/>
      <c r="N375" s="20"/>
      <c r="O375" s="12"/>
      <c r="Q375" s="12"/>
      <c r="R375" s="12"/>
    </row>
    <row r="376" spans="1:18" s="13" customFormat="1" x14ac:dyDescent="0.25">
      <c r="A376" s="176"/>
      <c r="B376" s="238"/>
      <c r="C376" s="20"/>
      <c r="D376" s="243"/>
      <c r="E376" s="1327"/>
      <c r="F376" s="297"/>
      <c r="G376" s="1845"/>
      <c r="H376" s="238"/>
      <c r="I376" s="201"/>
      <c r="K376" s="12"/>
      <c r="N376" s="20"/>
      <c r="O376" s="12"/>
      <c r="Q376" s="12"/>
      <c r="R376" s="12"/>
    </row>
    <row r="377" spans="1:18" s="13" customFormat="1" x14ac:dyDescent="0.25">
      <c r="A377" s="176"/>
      <c r="B377" s="238"/>
      <c r="C377" s="20"/>
      <c r="D377" s="243"/>
      <c r="E377" s="1327"/>
      <c r="F377" s="297"/>
      <c r="G377" s="1845"/>
      <c r="H377" s="238"/>
      <c r="I377" s="201"/>
      <c r="K377" s="12"/>
      <c r="N377" s="20"/>
      <c r="O377" s="12"/>
      <c r="Q377" s="12"/>
      <c r="R377" s="12"/>
    </row>
    <row r="378" spans="1:18" s="13" customFormat="1" x14ac:dyDescent="0.25">
      <c r="A378" s="176"/>
      <c r="B378" s="238"/>
      <c r="C378" s="20"/>
      <c r="D378" s="243"/>
      <c r="E378" s="1327"/>
      <c r="F378" s="297"/>
      <c r="G378" s="1845"/>
      <c r="H378" s="238"/>
      <c r="I378" s="201"/>
      <c r="K378" s="12"/>
      <c r="N378" s="20"/>
      <c r="O378" s="12"/>
      <c r="Q378" s="12"/>
      <c r="R378" s="12"/>
    </row>
    <row r="379" spans="1:18" s="13" customFormat="1" x14ac:dyDescent="0.25">
      <c r="A379" s="176"/>
      <c r="B379" s="238"/>
      <c r="C379" s="20"/>
      <c r="D379" s="243"/>
      <c r="E379" s="1327"/>
      <c r="F379" s="297"/>
      <c r="G379" s="1845"/>
      <c r="H379" s="238"/>
      <c r="I379" s="201"/>
      <c r="K379" s="12"/>
      <c r="N379" s="20"/>
      <c r="O379" s="12"/>
      <c r="Q379" s="12"/>
      <c r="R379" s="12"/>
    </row>
    <row r="380" spans="1:18" s="13" customFormat="1" x14ac:dyDescent="0.25">
      <c r="A380" s="176"/>
      <c r="B380" s="238"/>
      <c r="C380" s="20"/>
      <c r="D380" s="243"/>
      <c r="E380" s="1327"/>
      <c r="F380" s="297"/>
      <c r="G380" s="1845"/>
      <c r="H380" s="238"/>
      <c r="I380" s="201"/>
      <c r="K380" s="12"/>
      <c r="N380" s="20"/>
      <c r="O380" s="12"/>
      <c r="Q380" s="12"/>
      <c r="R380" s="12"/>
    </row>
    <row r="381" spans="1:18" s="13" customFormat="1" x14ac:dyDescent="0.25">
      <c r="A381" s="176"/>
      <c r="B381" s="238"/>
      <c r="C381" s="20"/>
      <c r="D381" s="243"/>
      <c r="E381" s="1327"/>
      <c r="F381" s="297"/>
      <c r="G381" s="1845"/>
      <c r="H381" s="238"/>
      <c r="I381" s="201"/>
      <c r="K381" s="12"/>
      <c r="N381" s="20"/>
      <c r="O381" s="12"/>
      <c r="Q381" s="12"/>
      <c r="R381" s="12"/>
    </row>
    <row r="382" spans="1:18" s="13" customFormat="1" x14ac:dyDescent="0.25">
      <c r="A382" s="176"/>
      <c r="B382" s="238"/>
      <c r="C382" s="20"/>
      <c r="D382" s="243"/>
      <c r="E382" s="1327"/>
      <c r="F382" s="297"/>
      <c r="G382" s="1845"/>
      <c r="H382" s="238"/>
      <c r="I382" s="201"/>
      <c r="K382" s="12"/>
      <c r="N382" s="20"/>
      <c r="O382" s="12"/>
      <c r="Q382" s="12"/>
      <c r="R382" s="12"/>
    </row>
    <row r="383" spans="1:18" s="13" customFormat="1" x14ac:dyDescent="0.25">
      <c r="A383" s="176"/>
      <c r="B383" s="238"/>
      <c r="C383" s="20"/>
      <c r="D383" s="243"/>
      <c r="E383" s="1327"/>
      <c r="F383" s="297"/>
      <c r="G383" s="1845"/>
      <c r="H383" s="238"/>
      <c r="I383" s="201"/>
      <c r="K383" s="12"/>
      <c r="N383" s="20"/>
      <c r="O383" s="12"/>
      <c r="Q383" s="12"/>
      <c r="R383" s="12"/>
    </row>
    <row r="384" spans="1:18" s="13" customFormat="1" x14ac:dyDescent="0.25">
      <c r="A384" s="176"/>
      <c r="B384" s="238"/>
      <c r="C384" s="20"/>
      <c r="D384" s="243"/>
      <c r="E384" s="1327"/>
      <c r="F384" s="297"/>
      <c r="G384" s="1845"/>
      <c r="H384" s="238"/>
      <c r="I384" s="201"/>
      <c r="K384" s="12"/>
      <c r="N384" s="20"/>
      <c r="O384" s="12"/>
      <c r="Q384" s="12"/>
      <c r="R384" s="12"/>
    </row>
    <row r="385" spans="1:18" s="13" customFormat="1" x14ac:dyDescent="0.25">
      <c r="A385" s="176"/>
      <c r="B385" s="238"/>
      <c r="C385" s="20"/>
      <c r="D385" s="243"/>
      <c r="E385" s="1327"/>
      <c r="F385" s="297"/>
      <c r="G385" s="1845"/>
      <c r="H385" s="238"/>
      <c r="I385" s="201"/>
      <c r="K385" s="12"/>
      <c r="N385" s="20"/>
      <c r="O385" s="12"/>
      <c r="Q385" s="12"/>
      <c r="R385" s="12"/>
    </row>
    <row r="386" spans="1:18" s="13" customFormat="1" x14ac:dyDescent="0.25">
      <c r="A386" s="176"/>
      <c r="B386" s="238"/>
      <c r="C386" s="20"/>
      <c r="D386" s="243"/>
      <c r="E386" s="1327"/>
      <c r="F386" s="297"/>
      <c r="G386" s="1845"/>
      <c r="H386" s="238"/>
      <c r="I386" s="201"/>
      <c r="K386" s="12"/>
      <c r="N386" s="20"/>
      <c r="O386" s="12"/>
      <c r="Q386" s="12"/>
      <c r="R386" s="12"/>
    </row>
    <row r="387" spans="1:18" s="13" customFormat="1" x14ac:dyDescent="0.25">
      <c r="A387" s="176"/>
      <c r="B387" s="238"/>
      <c r="C387" s="20"/>
      <c r="D387" s="243"/>
      <c r="E387" s="1327"/>
      <c r="F387" s="297"/>
      <c r="G387" s="1845"/>
      <c r="H387" s="238"/>
      <c r="I387" s="201"/>
      <c r="K387" s="12"/>
      <c r="N387" s="20"/>
      <c r="O387" s="12"/>
      <c r="Q387" s="12"/>
      <c r="R387" s="12"/>
    </row>
    <row r="388" spans="1:18" s="13" customFormat="1" x14ac:dyDescent="0.25">
      <c r="A388" s="176"/>
      <c r="B388" s="238"/>
      <c r="C388" s="20"/>
      <c r="D388" s="243"/>
      <c r="E388" s="1327"/>
      <c r="F388" s="297"/>
      <c r="G388" s="1845"/>
      <c r="H388" s="238"/>
      <c r="I388" s="201"/>
      <c r="K388" s="12"/>
      <c r="N388" s="20"/>
      <c r="O388" s="12"/>
      <c r="Q388" s="12"/>
      <c r="R388" s="12"/>
    </row>
    <row r="389" spans="1:18" s="13" customFormat="1" x14ac:dyDescent="0.25">
      <c r="A389" s="176"/>
      <c r="B389" s="238"/>
      <c r="C389" s="20"/>
      <c r="D389" s="243"/>
      <c r="E389" s="1327"/>
      <c r="F389" s="297"/>
      <c r="G389" s="1845"/>
      <c r="H389" s="238"/>
      <c r="I389" s="201"/>
      <c r="K389" s="12"/>
      <c r="N389" s="20"/>
      <c r="O389" s="12"/>
      <c r="Q389" s="12"/>
      <c r="R389" s="12"/>
    </row>
    <row r="390" spans="1:18" s="13" customFormat="1" x14ac:dyDescent="0.25">
      <c r="A390" s="176"/>
      <c r="B390" s="238"/>
      <c r="C390" s="20"/>
      <c r="D390" s="243"/>
      <c r="E390" s="1327"/>
      <c r="F390" s="297"/>
      <c r="G390" s="1845"/>
      <c r="H390" s="238"/>
      <c r="I390" s="201"/>
      <c r="K390" s="12"/>
      <c r="N390" s="20"/>
      <c r="O390" s="12"/>
      <c r="Q390" s="12"/>
      <c r="R390" s="12"/>
    </row>
    <row r="391" spans="1:18" s="13" customFormat="1" x14ac:dyDescent="0.25">
      <c r="A391" s="176"/>
      <c r="B391" s="238"/>
      <c r="C391" s="20"/>
      <c r="D391" s="243"/>
      <c r="E391" s="1327"/>
      <c r="F391" s="297"/>
      <c r="G391" s="1845"/>
      <c r="H391" s="238"/>
      <c r="I391" s="201"/>
      <c r="K391" s="12"/>
      <c r="N391" s="20"/>
      <c r="O391" s="12"/>
      <c r="Q391" s="12"/>
      <c r="R391" s="12"/>
    </row>
    <row r="392" spans="1:18" s="13" customFormat="1" x14ac:dyDescent="0.25">
      <c r="A392" s="176"/>
      <c r="B392" s="238"/>
      <c r="C392" s="20"/>
      <c r="D392" s="243"/>
      <c r="E392" s="1327"/>
      <c r="F392" s="297"/>
      <c r="G392" s="1845"/>
      <c r="H392" s="238"/>
      <c r="I392" s="201"/>
      <c r="K392" s="12"/>
      <c r="N392" s="20"/>
      <c r="O392" s="12"/>
      <c r="Q392" s="12"/>
      <c r="R392" s="12"/>
    </row>
    <row r="393" spans="1:18" s="13" customFormat="1" x14ac:dyDescent="0.25">
      <c r="A393" s="176"/>
      <c r="B393" s="238"/>
      <c r="C393" s="20"/>
      <c r="D393" s="243"/>
      <c r="E393" s="1327"/>
      <c r="F393" s="297"/>
      <c r="G393" s="1845"/>
      <c r="H393" s="238"/>
      <c r="I393" s="201"/>
      <c r="K393" s="12"/>
      <c r="N393" s="20"/>
      <c r="O393" s="12"/>
      <c r="Q393" s="12"/>
      <c r="R393" s="12"/>
    </row>
    <row r="394" spans="1:18" s="13" customFormat="1" x14ac:dyDescent="0.25">
      <c r="A394" s="176"/>
      <c r="B394" s="238"/>
      <c r="C394" s="20"/>
      <c r="D394" s="243"/>
      <c r="E394" s="1327"/>
      <c r="F394" s="297"/>
      <c r="G394" s="1845"/>
      <c r="H394" s="238"/>
      <c r="I394" s="201"/>
      <c r="K394" s="12"/>
      <c r="N394" s="20"/>
      <c r="O394" s="12"/>
      <c r="Q394" s="12"/>
      <c r="R394" s="12"/>
    </row>
    <row r="395" spans="1:18" s="13" customFormat="1" x14ac:dyDescent="0.25">
      <c r="A395" s="176"/>
      <c r="B395" s="238"/>
      <c r="C395" s="20"/>
      <c r="D395" s="243"/>
      <c r="E395" s="1327"/>
      <c r="F395" s="297"/>
      <c r="G395" s="1845"/>
      <c r="H395" s="238"/>
      <c r="I395" s="201"/>
      <c r="K395" s="12"/>
      <c r="N395" s="20"/>
      <c r="O395" s="12"/>
      <c r="Q395" s="12"/>
      <c r="R395" s="12"/>
    </row>
    <row r="396" spans="1:18" s="13" customFormat="1" x14ac:dyDescent="0.25">
      <c r="A396" s="176"/>
      <c r="B396" s="238"/>
      <c r="C396" s="20"/>
      <c r="D396" s="243"/>
      <c r="E396" s="1327"/>
      <c r="F396" s="297"/>
      <c r="G396" s="1845"/>
      <c r="H396" s="238"/>
      <c r="I396" s="201"/>
      <c r="K396" s="12"/>
      <c r="N396" s="20"/>
      <c r="O396" s="12"/>
      <c r="Q396" s="12"/>
      <c r="R396" s="12"/>
    </row>
    <row r="397" spans="1:18" s="13" customFormat="1" x14ac:dyDescent="0.25">
      <c r="A397" s="176"/>
      <c r="B397" s="238"/>
      <c r="C397" s="20"/>
      <c r="D397" s="243"/>
      <c r="E397" s="1327"/>
      <c r="F397" s="297"/>
      <c r="G397" s="1845"/>
      <c r="H397" s="238"/>
      <c r="I397" s="201"/>
      <c r="K397" s="12"/>
      <c r="N397" s="20"/>
      <c r="O397" s="12"/>
      <c r="Q397" s="12"/>
      <c r="R397" s="12"/>
    </row>
    <row r="398" spans="1:18" s="13" customFormat="1" x14ac:dyDescent="0.25">
      <c r="A398" s="176"/>
      <c r="B398" s="238"/>
      <c r="C398" s="20"/>
      <c r="D398" s="243"/>
      <c r="E398" s="1327"/>
      <c r="F398" s="297"/>
      <c r="G398" s="1845"/>
      <c r="H398" s="238"/>
      <c r="I398" s="201"/>
      <c r="K398" s="12"/>
      <c r="N398" s="20"/>
      <c r="O398" s="12"/>
      <c r="Q398" s="12"/>
      <c r="R398" s="12"/>
    </row>
    <row r="399" spans="1:18" s="13" customFormat="1" x14ac:dyDescent="0.25">
      <c r="A399" s="176"/>
      <c r="B399" s="238"/>
      <c r="C399" s="20"/>
      <c r="D399" s="243"/>
      <c r="E399" s="1327"/>
      <c r="F399" s="297"/>
      <c r="G399" s="1845"/>
      <c r="H399" s="238"/>
      <c r="I399" s="201"/>
      <c r="K399" s="12"/>
      <c r="N399" s="20"/>
      <c r="O399" s="12"/>
      <c r="Q399" s="12"/>
      <c r="R399" s="12"/>
    </row>
    <row r="400" spans="1:18" s="13" customFormat="1" x14ac:dyDescent="0.25">
      <c r="A400" s="176"/>
      <c r="B400" s="238"/>
      <c r="C400" s="20"/>
      <c r="D400" s="243"/>
      <c r="E400" s="1327"/>
      <c r="F400" s="297"/>
      <c r="G400" s="1845"/>
      <c r="H400" s="238"/>
      <c r="I400" s="201"/>
      <c r="K400" s="12"/>
      <c r="N400" s="20"/>
      <c r="O400" s="12"/>
      <c r="Q400" s="12"/>
      <c r="R400" s="12"/>
    </row>
    <row r="401" spans="1:18" s="13" customFormat="1" x14ac:dyDescent="0.25">
      <c r="A401" s="176"/>
      <c r="B401" s="238"/>
      <c r="C401" s="20"/>
      <c r="D401" s="243"/>
      <c r="E401" s="1327"/>
      <c r="F401" s="297"/>
      <c r="G401" s="1845"/>
      <c r="H401" s="238"/>
      <c r="I401" s="201"/>
      <c r="K401" s="12"/>
      <c r="N401" s="20"/>
      <c r="O401" s="12"/>
      <c r="Q401" s="12"/>
      <c r="R401" s="12"/>
    </row>
    <row r="402" spans="1:18" s="13" customFormat="1" x14ac:dyDescent="0.25">
      <c r="A402" s="176"/>
      <c r="B402" s="238"/>
      <c r="C402" s="20"/>
      <c r="D402" s="243"/>
      <c r="E402" s="1327"/>
      <c r="F402" s="297"/>
      <c r="G402" s="1845"/>
      <c r="H402" s="238"/>
      <c r="I402" s="201"/>
      <c r="K402" s="12"/>
      <c r="N402" s="20"/>
      <c r="O402" s="12"/>
      <c r="Q402" s="12"/>
      <c r="R402" s="12"/>
    </row>
    <row r="403" spans="1:18" s="13" customFormat="1" x14ac:dyDescent="0.25">
      <c r="A403" s="176"/>
      <c r="B403" s="238"/>
      <c r="C403" s="20"/>
      <c r="D403" s="243"/>
      <c r="E403" s="1327"/>
      <c r="F403" s="297"/>
      <c r="G403" s="1845"/>
      <c r="H403" s="238"/>
      <c r="I403" s="201"/>
      <c r="K403" s="12"/>
      <c r="N403" s="20"/>
      <c r="O403" s="12"/>
      <c r="Q403" s="12"/>
      <c r="R403" s="12"/>
    </row>
    <row r="404" spans="1:18" s="13" customFormat="1" x14ac:dyDescent="0.25">
      <c r="A404" s="176"/>
      <c r="B404" s="238"/>
      <c r="C404" s="20"/>
      <c r="D404" s="243"/>
      <c r="E404" s="1327"/>
      <c r="F404" s="297"/>
      <c r="G404" s="1845"/>
      <c r="H404" s="238"/>
      <c r="I404" s="201"/>
      <c r="K404" s="12"/>
      <c r="N404" s="20"/>
      <c r="O404" s="12"/>
      <c r="Q404" s="12"/>
      <c r="R404" s="12"/>
    </row>
    <row r="405" spans="1:18" s="13" customFormat="1" x14ac:dyDescent="0.25">
      <c r="A405" s="176"/>
      <c r="B405" s="238"/>
      <c r="C405" s="20"/>
      <c r="D405" s="243"/>
      <c r="E405" s="1327"/>
      <c r="F405" s="297"/>
      <c r="G405" s="1845"/>
      <c r="H405" s="238"/>
      <c r="I405" s="201"/>
      <c r="K405" s="12"/>
      <c r="N405" s="20"/>
      <c r="O405" s="12"/>
      <c r="Q405" s="12"/>
      <c r="R405" s="12"/>
    </row>
    <row r="406" spans="1:18" s="13" customFormat="1" x14ac:dyDescent="0.25">
      <c r="A406" s="176"/>
      <c r="B406" s="238"/>
      <c r="C406" s="20"/>
      <c r="D406" s="243"/>
      <c r="E406" s="1327"/>
      <c r="F406" s="297"/>
      <c r="G406" s="1845"/>
      <c r="H406" s="238"/>
      <c r="I406" s="201"/>
      <c r="K406" s="12"/>
      <c r="N406" s="20"/>
      <c r="O406" s="12"/>
      <c r="Q406" s="12"/>
      <c r="R406" s="12"/>
    </row>
    <row r="407" spans="1:18" s="13" customFormat="1" x14ac:dyDescent="0.25">
      <c r="A407" s="176"/>
      <c r="B407" s="238"/>
      <c r="C407" s="20"/>
      <c r="D407" s="243"/>
      <c r="E407" s="1327"/>
      <c r="F407" s="297"/>
      <c r="G407" s="1845"/>
      <c r="H407" s="238"/>
      <c r="I407" s="201"/>
      <c r="K407" s="12"/>
      <c r="N407" s="20"/>
      <c r="O407" s="12"/>
      <c r="Q407" s="12"/>
      <c r="R407" s="12"/>
    </row>
    <row r="408" spans="1:18" s="13" customFormat="1" x14ac:dyDescent="0.25">
      <c r="A408" s="176"/>
      <c r="B408" s="238"/>
      <c r="C408" s="20"/>
      <c r="D408" s="243"/>
      <c r="E408" s="1327"/>
      <c r="F408" s="297"/>
      <c r="G408" s="1845"/>
      <c r="H408" s="238"/>
      <c r="I408" s="201"/>
      <c r="K408" s="12"/>
      <c r="N408" s="20"/>
      <c r="O408" s="12"/>
      <c r="Q408" s="12"/>
      <c r="R408" s="12"/>
    </row>
    <row r="409" spans="1:18" s="13" customFormat="1" x14ac:dyDescent="0.25">
      <c r="A409" s="176"/>
      <c r="B409" s="238"/>
      <c r="C409" s="20"/>
      <c r="D409" s="243"/>
      <c r="E409" s="1327"/>
      <c r="F409" s="297"/>
      <c r="G409" s="1845"/>
      <c r="H409" s="238"/>
      <c r="I409" s="201"/>
      <c r="K409" s="12"/>
      <c r="N409" s="20"/>
      <c r="O409" s="12"/>
      <c r="Q409" s="12"/>
      <c r="R409" s="12"/>
    </row>
    <row r="410" spans="1:18" s="13" customFormat="1" x14ac:dyDescent="0.25">
      <c r="A410" s="176"/>
      <c r="B410" s="238"/>
      <c r="C410" s="20"/>
      <c r="D410" s="243"/>
      <c r="E410" s="1327"/>
      <c r="F410" s="297"/>
      <c r="G410" s="1845"/>
      <c r="H410" s="238"/>
      <c r="I410" s="201"/>
      <c r="K410" s="12"/>
      <c r="N410" s="20"/>
      <c r="O410" s="12"/>
      <c r="Q410" s="12"/>
      <c r="R410" s="12"/>
    </row>
    <row r="411" spans="1:18" s="13" customFormat="1" x14ac:dyDescent="0.25">
      <c r="A411" s="176"/>
      <c r="B411" s="238"/>
      <c r="C411" s="20"/>
      <c r="D411" s="243"/>
      <c r="E411" s="1327"/>
      <c r="F411" s="298"/>
      <c r="G411" s="1845"/>
      <c r="H411" s="238"/>
      <c r="I411" s="201"/>
      <c r="K411" s="12"/>
      <c r="N411" s="20"/>
      <c r="O411" s="12"/>
      <c r="Q411" s="12"/>
      <c r="R411" s="12"/>
    </row>
    <row r="412" spans="1:18" s="13" customFormat="1" x14ac:dyDescent="0.25">
      <c r="A412" s="176"/>
      <c r="B412" s="238"/>
      <c r="C412" s="20"/>
      <c r="D412" s="243"/>
      <c r="E412" s="1327"/>
      <c r="F412" s="298"/>
      <c r="G412" s="1845"/>
      <c r="H412" s="238"/>
      <c r="I412" s="201"/>
      <c r="K412" s="12"/>
      <c r="N412" s="20"/>
      <c r="O412" s="12"/>
      <c r="Q412" s="12"/>
      <c r="R412" s="12"/>
    </row>
    <row r="413" spans="1:18" s="13" customFormat="1" x14ac:dyDescent="0.25">
      <c r="A413" s="176"/>
      <c r="B413" s="238"/>
      <c r="C413" s="20"/>
      <c r="D413" s="243"/>
      <c r="E413" s="1327"/>
      <c r="F413" s="298"/>
      <c r="G413" s="1845"/>
      <c r="H413" s="238"/>
      <c r="I413" s="201"/>
      <c r="K413" s="12"/>
      <c r="N413" s="20"/>
      <c r="O413" s="12"/>
      <c r="Q413" s="12"/>
      <c r="R413" s="12"/>
    </row>
    <row r="414" spans="1:18" s="13" customFormat="1" x14ac:dyDescent="0.25">
      <c r="A414" s="176"/>
      <c r="B414" s="238"/>
      <c r="C414" s="20"/>
      <c r="D414" s="243"/>
      <c r="E414" s="1327"/>
      <c r="F414" s="298"/>
      <c r="G414" s="1845"/>
      <c r="H414" s="238"/>
      <c r="I414" s="201"/>
      <c r="K414" s="12"/>
      <c r="N414" s="20"/>
      <c r="O414" s="12"/>
      <c r="Q414" s="12"/>
      <c r="R414" s="12"/>
    </row>
    <row r="415" spans="1:18" s="13" customFormat="1" x14ac:dyDescent="0.25">
      <c r="A415" s="176"/>
      <c r="B415" s="238"/>
      <c r="C415" s="20"/>
      <c r="D415" s="243"/>
      <c r="E415" s="1327"/>
      <c r="F415" s="298"/>
      <c r="G415" s="1845"/>
      <c r="H415" s="238"/>
      <c r="I415" s="201"/>
      <c r="K415" s="12"/>
      <c r="N415" s="20"/>
      <c r="O415" s="12"/>
      <c r="Q415" s="12"/>
      <c r="R415" s="12"/>
    </row>
    <row r="416" spans="1:18" s="13" customFormat="1" x14ac:dyDescent="0.25">
      <c r="A416" s="176"/>
      <c r="B416" s="238"/>
      <c r="C416" s="20"/>
      <c r="D416" s="243"/>
      <c r="E416" s="1327"/>
      <c r="F416" s="298"/>
      <c r="G416" s="1845"/>
      <c r="H416" s="238"/>
      <c r="I416" s="201"/>
      <c r="K416" s="12"/>
      <c r="N416" s="20"/>
      <c r="O416" s="12"/>
      <c r="Q416" s="12"/>
      <c r="R416" s="12"/>
    </row>
    <row r="417" spans="1:18" s="13" customFormat="1" x14ac:dyDescent="0.25">
      <c r="A417" s="176"/>
      <c r="B417" s="238"/>
      <c r="C417" s="20"/>
      <c r="D417" s="243"/>
      <c r="E417" s="1327"/>
      <c r="F417" s="298"/>
      <c r="G417" s="1845"/>
      <c r="H417" s="238"/>
      <c r="I417" s="201"/>
      <c r="K417" s="12"/>
      <c r="N417" s="20"/>
      <c r="O417" s="12"/>
      <c r="Q417" s="12"/>
      <c r="R417" s="12"/>
    </row>
    <row r="418" spans="1:18" s="13" customFormat="1" x14ac:dyDescent="0.25">
      <c r="A418" s="176"/>
      <c r="B418" s="238"/>
      <c r="C418" s="20"/>
      <c r="D418" s="243"/>
      <c r="E418" s="1327"/>
      <c r="F418" s="298"/>
      <c r="G418" s="1845"/>
      <c r="H418" s="238"/>
      <c r="I418" s="201"/>
      <c r="K418" s="12"/>
      <c r="N418" s="20"/>
      <c r="O418" s="12"/>
      <c r="Q418" s="12"/>
      <c r="R418" s="12"/>
    </row>
    <row r="419" spans="1:18" s="13" customFormat="1" x14ac:dyDescent="0.25">
      <c r="A419" s="176"/>
      <c r="B419" s="238"/>
      <c r="C419" s="20"/>
      <c r="D419" s="243"/>
      <c r="E419" s="1327"/>
      <c r="F419" s="298"/>
      <c r="G419" s="1845"/>
      <c r="H419" s="238"/>
      <c r="I419" s="201"/>
      <c r="K419" s="12"/>
      <c r="N419" s="20"/>
      <c r="O419" s="12"/>
      <c r="Q419" s="12"/>
      <c r="R419" s="12"/>
    </row>
    <row r="420" spans="1:18" s="13" customFormat="1" x14ac:dyDescent="0.25">
      <c r="A420" s="176"/>
      <c r="B420" s="238"/>
      <c r="C420" s="20"/>
      <c r="D420" s="243"/>
      <c r="E420" s="1327"/>
      <c r="F420" s="298"/>
      <c r="G420" s="1845"/>
      <c r="H420" s="238"/>
      <c r="I420" s="201"/>
      <c r="K420" s="12"/>
      <c r="N420" s="20"/>
      <c r="O420" s="12"/>
      <c r="Q420" s="12"/>
      <c r="R420" s="12"/>
    </row>
    <row r="421" spans="1:18" s="13" customFormat="1" x14ac:dyDescent="0.25">
      <c r="A421" s="176"/>
      <c r="B421" s="238"/>
      <c r="C421" s="20"/>
      <c r="D421" s="243"/>
      <c r="E421" s="1327"/>
      <c r="F421" s="298"/>
      <c r="G421" s="1845"/>
      <c r="H421" s="238"/>
      <c r="I421" s="201"/>
      <c r="K421" s="12"/>
      <c r="N421" s="20"/>
      <c r="O421" s="12"/>
      <c r="Q421" s="12"/>
      <c r="R421" s="12"/>
    </row>
    <row r="422" spans="1:18" s="13" customFormat="1" x14ac:dyDescent="0.25">
      <c r="A422" s="176"/>
      <c r="B422" s="238"/>
      <c r="C422" s="20"/>
      <c r="D422" s="243"/>
      <c r="E422" s="1327"/>
      <c r="F422" s="298"/>
      <c r="G422" s="1845"/>
      <c r="H422" s="238"/>
      <c r="I422" s="201"/>
      <c r="K422" s="12"/>
      <c r="N422" s="20"/>
      <c r="O422" s="12"/>
      <c r="Q422" s="12"/>
      <c r="R422" s="12"/>
    </row>
    <row r="423" spans="1:18" s="13" customFormat="1" x14ac:dyDescent="0.25">
      <c r="A423" s="176"/>
      <c r="B423" s="238"/>
      <c r="C423" s="20"/>
      <c r="D423" s="243"/>
      <c r="E423" s="1327"/>
      <c r="F423" s="298"/>
      <c r="G423" s="1845"/>
      <c r="H423" s="238"/>
      <c r="I423" s="201"/>
      <c r="K423" s="12"/>
      <c r="N423" s="20"/>
      <c r="O423" s="12"/>
      <c r="Q423" s="12"/>
      <c r="R423" s="12"/>
    </row>
    <row r="424" spans="1:18" s="13" customFormat="1" x14ac:dyDescent="0.25">
      <c r="A424" s="176"/>
      <c r="B424" s="238"/>
      <c r="C424" s="20"/>
      <c r="D424" s="243"/>
      <c r="E424" s="1327"/>
      <c r="F424" s="298"/>
      <c r="G424" s="1845"/>
      <c r="H424" s="238"/>
      <c r="I424" s="201"/>
      <c r="K424" s="12"/>
      <c r="N424" s="20"/>
      <c r="O424" s="12"/>
      <c r="Q424" s="12"/>
      <c r="R424" s="12"/>
    </row>
    <row r="425" spans="1:18" s="13" customFormat="1" x14ac:dyDescent="0.25">
      <c r="A425" s="176"/>
      <c r="B425" s="238"/>
      <c r="C425" s="20"/>
      <c r="D425" s="243"/>
      <c r="E425" s="1327"/>
      <c r="F425" s="298"/>
      <c r="G425" s="1845"/>
      <c r="H425" s="238"/>
      <c r="I425" s="201"/>
      <c r="K425" s="12"/>
      <c r="N425" s="20"/>
      <c r="O425" s="12"/>
      <c r="Q425" s="12"/>
      <c r="R425" s="12"/>
    </row>
    <row r="426" spans="1:18" s="13" customFormat="1" x14ac:dyDescent="0.25">
      <c r="A426" s="176"/>
      <c r="B426" s="238"/>
      <c r="C426" s="20"/>
      <c r="D426" s="243"/>
      <c r="E426" s="1327"/>
      <c r="F426" s="298"/>
      <c r="G426" s="1845"/>
      <c r="H426" s="238"/>
      <c r="I426" s="201"/>
      <c r="K426" s="12"/>
      <c r="N426" s="20"/>
      <c r="O426" s="12"/>
      <c r="Q426" s="12"/>
      <c r="R426" s="12"/>
    </row>
    <row r="427" spans="1:18" s="13" customFormat="1" x14ac:dyDescent="0.25">
      <c r="A427" s="176"/>
      <c r="B427" s="238"/>
      <c r="C427" s="20"/>
      <c r="D427" s="243"/>
      <c r="E427" s="1327"/>
      <c r="F427" s="298"/>
      <c r="G427" s="1845"/>
      <c r="H427" s="238"/>
      <c r="I427" s="201"/>
      <c r="K427" s="12"/>
      <c r="N427" s="20"/>
      <c r="O427" s="12"/>
      <c r="Q427" s="12"/>
      <c r="R427" s="12"/>
    </row>
    <row r="428" spans="1:18" s="13" customFormat="1" x14ac:dyDescent="0.25">
      <c r="A428" s="176"/>
      <c r="B428" s="238"/>
      <c r="C428" s="20"/>
      <c r="D428" s="243"/>
      <c r="E428" s="1327"/>
      <c r="F428" s="298"/>
      <c r="G428" s="1845"/>
      <c r="H428" s="238"/>
      <c r="I428" s="201"/>
      <c r="K428" s="12"/>
      <c r="N428" s="20"/>
      <c r="O428" s="12"/>
      <c r="Q428" s="12"/>
      <c r="R428" s="12"/>
    </row>
    <row r="429" spans="1:18" s="13" customFormat="1" x14ac:dyDescent="0.25">
      <c r="A429" s="176"/>
      <c r="B429" s="238"/>
      <c r="C429" s="20"/>
      <c r="D429" s="243"/>
      <c r="E429" s="1327"/>
      <c r="F429" s="298"/>
      <c r="G429" s="1845"/>
      <c r="H429" s="238"/>
      <c r="I429" s="201"/>
      <c r="K429" s="12"/>
      <c r="N429" s="20"/>
      <c r="O429" s="12"/>
      <c r="Q429" s="12"/>
      <c r="R429" s="12"/>
    </row>
    <row r="430" spans="1:18" s="13" customFormat="1" x14ac:dyDescent="0.25">
      <c r="A430" s="176"/>
      <c r="B430" s="238"/>
      <c r="C430" s="20"/>
      <c r="D430" s="243"/>
      <c r="E430" s="1327"/>
      <c r="F430" s="298"/>
      <c r="G430" s="1845"/>
      <c r="H430" s="238"/>
      <c r="I430" s="201"/>
      <c r="K430" s="12"/>
      <c r="N430" s="20"/>
      <c r="O430" s="12"/>
      <c r="Q430" s="12"/>
      <c r="R430" s="12"/>
    </row>
    <row r="431" spans="1:18" s="13" customFormat="1" x14ac:dyDescent="0.25">
      <c r="A431" s="176"/>
      <c r="B431" s="238"/>
      <c r="C431" s="20"/>
      <c r="D431" s="243"/>
      <c r="E431" s="1327"/>
      <c r="F431" s="298"/>
      <c r="G431" s="1845"/>
      <c r="H431" s="238"/>
      <c r="I431" s="201"/>
      <c r="K431" s="12"/>
      <c r="N431" s="20"/>
      <c r="O431" s="12"/>
      <c r="Q431" s="12"/>
      <c r="R431" s="12"/>
    </row>
    <row r="432" spans="1:18" s="13" customFormat="1" x14ac:dyDescent="0.25">
      <c r="A432" s="176"/>
      <c r="B432" s="238"/>
      <c r="C432" s="20"/>
      <c r="D432" s="243"/>
      <c r="E432" s="1327"/>
      <c r="F432" s="298"/>
      <c r="G432" s="1845"/>
      <c r="H432" s="238"/>
      <c r="I432" s="201"/>
      <c r="K432" s="12"/>
      <c r="N432" s="20"/>
      <c r="O432" s="12"/>
      <c r="Q432" s="12"/>
      <c r="R432" s="12"/>
    </row>
    <row r="433" spans="1:18" s="13" customFormat="1" x14ac:dyDescent="0.25">
      <c r="A433" s="176"/>
      <c r="B433" s="238"/>
      <c r="C433" s="20"/>
      <c r="D433" s="243"/>
      <c r="E433" s="1327"/>
      <c r="F433" s="298"/>
      <c r="G433" s="1845"/>
      <c r="H433" s="238"/>
      <c r="I433" s="201"/>
      <c r="K433" s="12"/>
      <c r="N433" s="20"/>
      <c r="O433" s="12"/>
      <c r="Q433" s="12"/>
      <c r="R433" s="12"/>
    </row>
    <row r="434" spans="1:18" s="13" customFormat="1" x14ac:dyDescent="0.25">
      <c r="A434" s="176"/>
      <c r="B434" s="238"/>
      <c r="C434" s="20"/>
      <c r="D434" s="243"/>
      <c r="E434" s="1327"/>
      <c r="F434" s="298"/>
      <c r="G434" s="1845"/>
      <c r="H434" s="238"/>
      <c r="I434" s="201"/>
      <c r="K434" s="12"/>
      <c r="N434" s="20"/>
      <c r="O434" s="12"/>
      <c r="Q434" s="12"/>
      <c r="R434" s="12"/>
    </row>
    <row r="435" spans="1:18" s="13" customFormat="1" x14ac:dyDescent="0.25">
      <c r="A435" s="176"/>
      <c r="B435" s="238"/>
      <c r="C435" s="20"/>
      <c r="D435" s="243"/>
      <c r="E435" s="1327"/>
      <c r="F435" s="298"/>
      <c r="G435" s="1845"/>
      <c r="H435" s="238"/>
      <c r="I435" s="201"/>
      <c r="K435" s="12"/>
      <c r="N435" s="20"/>
      <c r="O435" s="12"/>
      <c r="Q435" s="12"/>
      <c r="R435" s="12"/>
    </row>
    <row r="436" spans="1:18" s="13" customFormat="1" x14ac:dyDescent="0.25">
      <c r="A436" s="176"/>
      <c r="B436" s="238"/>
      <c r="C436" s="20"/>
      <c r="D436" s="243"/>
      <c r="E436" s="1327"/>
      <c r="F436" s="298"/>
      <c r="G436" s="1845"/>
      <c r="H436" s="238"/>
      <c r="I436" s="201"/>
      <c r="K436" s="12"/>
      <c r="N436" s="20"/>
      <c r="O436" s="12"/>
      <c r="Q436" s="12"/>
      <c r="R436" s="12"/>
    </row>
    <row r="437" spans="1:18" s="13" customFormat="1" x14ac:dyDescent="0.25">
      <c r="A437" s="176"/>
      <c r="B437" s="238"/>
      <c r="C437" s="20"/>
      <c r="D437" s="243"/>
      <c r="E437" s="1327"/>
      <c r="F437" s="298"/>
      <c r="G437" s="1845"/>
      <c r="H437" s="238"/>
      <c r="I437" s="201"/>
      <c r="K437" s="12"/>
      <c r="N437" s="20"/>
      <c r="O437" s="12"/>
      <c r="Q437" s="12"/>
      <c r="R437" s="12"/>
    </row>
    <row r="438" spans="1:18" s="13" customFormat="1" x14ac:dyDescent="0.25">
      <c r="A438" s="176"/>
      <c r="B438" s="238"/>
      <c r="C438" s="20"/>
      <c r="D438" s="243"/>
      <c r="E438" s="1327"/>
      <c r="F438" s="298"/>
      <c r="G438" s="1845"/>
      <c r="H438" s="238"/>
      <c r="I438" s="201"/>
      <c r="K438" s="12"/>
      <c r="N438" s="20"/>
      <c r="O438" s="12"/>
      <c r="Q438" s="12"/>
      <c r="R438" s="12"/>
    </row>
    <row r="439" spans="1:18" s="13" customFormat="1" x14ac:dyDescent="0.25">
      <c r="A439" s="176"/>
      <c r="B439" s="238"/>
      <c r="C439" s="20"/>
      <c r="D439" s="243"/>
      <c r="E439" s="1327"/>
      <c r="F439" s="298"/>
      <c r="G439" s="1845"/>
      <c r="H439" s="238"/>
      <c r="I439" s="201"/>
      <c r="K439" s="12"/>
      <c r="N439" s="20"/>
      <c r="O439" s="12"/>
      <c r="Q439" s="12"/>
      <c r="R439" s="12"/>
    </row>
    <row r="440" spans="1:18" s="13" customFormat="1" x14ac:dyDescent="0.25">
      <c r="A440" s="176"/>
      <c r="B440" s="238"/>
      <c r="C440" s="20"/>
      <c r="D440" s="243"/>
      <c r="E440" s="1327"/>
      <c r="F440" s="298"/>
      <c r="G440" s="1845"/>
      <c r="H440" s="238"/>
      <c r="I440" s="201"/>
      <c r="K440" s="12"/>
      <c r="N440" s="20"/>
      <c r="O440" s="12"/>
      <c r="Q440" s="12"/>
      <c r="R440" s="12"/>
    </row>
    <row r="441" spans="1:18" s="13" customFormat="1" x14ac:dyDescent="0.25">
      <c r="A441" s="176"/>
      <c r="B441" s="238"/>
      <c r="C441" s="20"/>
      <c r="D441" s="243"/>
      <c r="E441" s="1327"/>
      <c r="F441" s="298"/>
      <c r="G441" s="1845"/>
      <c r="H441" s="238"/>
      <c r="I441" s="201"/>
      <c r="K441" s="12"/>
      <c r="N441" s="20"/>
      <c r="O441" s="12"/>
      <c r="Q441" s="12"/>
      <c r="R441" s="12"/>
    </row>
    <row r="442" spans="1:18" s="13" customFormat="1" x14ac:dyDescent="0.25">
      <c r="A442" s="176"/>
      <c r="B442" s="238"/>
      <c r="C442" s="20"/>
      <c r="D442" s="243"/>
      <c r="E442" s="1327"/>
      <c r="F442" s="298"/>
      <c r="G442" s="1845"/>
      <c r="H442" s="238"/>
      <c r="I442" s="201"/>
      <c r="K442" s="12"/>
      <c r="N442" s="20"/>
      <c r="O442" s="12"/>
      <c r="Q442" s="12"/>
      <c r="R442" s="12"/>
    </row>
    <row r="443" spans="1:18" s="13" customFormat="1" x14ac:dyDescent="0.25">
      <c r="A443" s="176"/>
      <c r="B443" s="238"/>
      <c r="C443" s="20"/>
      <c r="D443" s="243"/>
      <c r="E443" s="1327"/>
      <c r="F443" s="298"/>
      <c r="G443" s="1845"/>
      <c r="H443" s="238"/>
      <c r="I443" s="201"/>
      <c r="K443" s="12"/>
      <c r="N443" s="20"/>
      <c r="O443" s="12"/>
      <c r="Q443" s="12"/>
      <c r="R443" s="12"/>
    </row>
    <row r="444" spans="1:18" s="13" customFormat="1" x14ac:dyDescent="0.25">
      <c r="A444" s="176"/>
      <c r="B444" s="238"/>
      <c r="C444" s="20"/>
      <c r="D444" s="243"/>
      <c r="E444" s="1327"/>
      <c r="F444" s="298"/>
      <c r="G444" s="1845"/>
      <c r="H444" s="238"/>
      <c r="I444" s="201"/>
      <c r="K444" s="12"/>
      <c r="N444" s="20"/>
      <c r="O444" s="12"/>
      <c r="Q444" s="12"/>
      <c r="R444" s="12"/>
    </row>
    <row r="445" spans="1:18" s="13" customFormat="1" x14ac:dyDescent="0.25">
      <c r="A445" s="176"/>
      <c r="B445" s="238"/>
      <c r="C445" s="20"/>
      <c r="D445" s="243"/>
      <c r="E445" s="1327"/>
      <c r="F445" s="298"/>
      <c r="G445" s="1845"/>
      <c r="H445" s="238"/>
      <c r="I445" s="201"/>
      <c r="K445" s="12"/>
      <c r="N445" s="20"/>
      <c r="O445" s="12"/>
      <c r="Q445" s="12"/>
      <c r="R445" s="12"/>
    </row>
    <row r="446" spans="1:18" s="13" customFormat="1" x14ac:dyDescent="0.25">
      <c r="A446" s="176"/>
      <c r="B446" s="238"/>
      <c r="C446" s="20"/>
      <c r="D446" s="243"/>
      <c r="E446" s="1327"/>
      <c r="F446" s="298"/>
      <c r="G446" s="1845"/>
      <c r="H446" s="238"/>
      <c r="I446" s="201"/>
      <c r="K446" s="12"/>
      <c r="N446" s="20"/>
      <c r="O446" s="12"/>
      <c r="Q446" s="12"/>
      <c r="R446" s="12"/>
    </row>
    <row r="447" spans="1:18" s="13" customFormat="1" x14ac:dyDescent="0.25">
      <c r="A447" s="176"/>
      <c r="B447" s="238"/>
      <c r="C447" s="20"/>
      <c r="D447" s="243"/>
      <c r="E447" s="1327"/>
      <c r="F447" s="298"/>
      <c r="G447" s="1845"/>
      <c r="H447" s="238"/>
      <c r="I447" s="201"/>
      <c r="K447" s="12"/>
      <c r="N447" s="20"/>
      <c r="O447" s="12"/>
      <c r="Q447" s="12"/>
      <c r="R447" s="12"/>
    </row>
    <row r="448" spans="1:18" s="13" customFormat="1" x14ac:dyDescent="0.25">
      <c r="A448" s="176"/>
      <c r="B448" s="238"/>
      <c r="C448" s="20"/>
      <c r="D448" s="243"/>
      <c r="E448" s="1327"/>
      <c r="F448" s="298"/>
      <c r="G448" s="1845"/>
      <c r="H448" s="238"/>
      <c r="I448" s="201"/>
      <c r="K448" s="12"/>
      <c r="N448" s="20"/>
      <c r="O448" s="12"/>
      <c r="Q448" s="12"/>
      <c r="R448" s="12"/>
    </row>
    <row r="449" spans="1:18" s="13" customFormat="1" x14ac:dyDescent="0.25">
      <c r="A449" s="176"/>
      <c r="B449" s="238"/>
      <c r="C449" s="20"/>
      <c r="D449" s="243"/>
      <c r="E449" s="1327"/>
      <c r="F449" s="298"/>
      <c r="G449" s="1845"/>
      <c r="H449" s="238"/>
      <c r="I449" s="201"/>
      <c r="K449" s="12"/>
      <c r="N449" s="20"/>
      <c r="O449" s="12"/>
      <c r="Q449" s="12"/>
      <c r="R449" s="12"/>
    </row>
    <row r="450" spans="1:18" s="13" customFormat="1" x14ac:dyDescent="0.25">
      <c r="A450" s="176"/>
      <c r="B450" s="238"/>
      <c r="C450" s="20"/>
      <c r="D450" s="243"/>
      <c r="E450" s="1327"/>
      <c r="F450" s="298"/>
      <c r="G450" s="1845"/>
      <c r="H450" s="238"/>
      <c r="I450" s="201"/>
      <c r="K450" s="12"/>
      <c r="N450" s="20"/>
      <c r="O450" s="12"/>
      <c r="Q450" s="12"/>
      <c r="R450" s="12"/>
    </row>
    <row r="451" spans="1:18" s="13" customFormat="1" x14ac:dyDescent="0.25">
      <c r="A451" s="176"/>
      <c r="B451" s="238"/>
      <c r="C451" s="20"/>
      <c r="D451" s="243"/>
      <c r="E451" s="1327"/>
      <c r="F451" s="298"/>
      <c r="G451" s="1845"/>
      <c r="H451" s="238"/>
      <c r="I451" s="201"/>
      <c r="K451" s="12"/>
      <c r="N451" s="20"/>
      <c r="O451" s="12"/>
      <c r="Q451" s="12"/>
      <c r="R451" s="12"/>
    </row>
    <row r="452" spans="1:18" s="13" customFormat="1" x14ac:dyDescent="0.25">
      <c r="A452" s="176"/>
      <c r="B452" s="238"/>
      <c r="C452" s="20"/>
      <c r="D452" s="243"/>
      <c r="E452" s="1327"/>
      <c r="F452" s="298"/>
      <c r="G452" s="1845"/>
      <c r="H452" s="238"/>
      <c r="I452" s="201"/>
      <c r="K452" s="12"/>
      <c r="N452" s="20"/>
      <c r="O452" s="12"/>
      <c r="Q452" s="12"/>
      <c r="R452" s="12"/>
    </row>
    <row r="453" spans="1:18" s="13" customFormat="1" x14ac:dyDescent="0.25">
      <c r="A453" s="176"/>
      <c r="B453" s="238"/>
      <c r="C453" s="20"/>
      <c r="D453" s="243"/>
      <c r="E453" s="1327"/>
      <c r="F453" s="298"/>
      <c r="G453" s="1845"/>
      <c r="H453" s="238"/>
      <c r="I453" s="201"/>
      <c r="K453" s="12"/>
      <c r="N453" s="20"/>
      <c r="O453" s="12"/>
      <c r="Q453" s="12"/>
      <c r="R453" s="12"/>
    </row>
    <row r="454" spans="1:18" s="13" customFormat="1" x14ac:dyDescent="0.25">
      <c r="A454" s="176"/>
      <c r="B454" s="238"/>
      <c r="C454" s="20"/>
      <c r="D454" s="243"/>
      <c r="E454" s="1327"/>
      <c r="F454" s="298"/>
      <c r="G454" s="1845"/>
      <c r="H454" s="238"/>
      <c r="I454" s="201"/>
      <c r="K454" s="12"/>
      <c r="N454" s="20"/>
      <c r="O454" s="12"/>
      <c r="Q454" s="12"/>
      <c r="R454" s="12"/>
    </row>
    <row r="455" spans="1:18" s="13" customFormat="1" x14ac:dyDescent="0.25">
      <c r="A455" s="176"/>
      <c r="B455" s="238"/>
      <c r="C455" s="20"/>
      <c r="D455" s="243"/>
      <c r="E455" s="1327"/>
      <c r="F455" s="298"/>
      <c r="G455" s="1845"/>
      <c r="H455" s="238"/>
      <c r="I455" s="201"/>
      <c r="K455" s="12"/>
      <c r="N455" s="20"/>
      <c r="O455" s="12"/>
      <c r="Q455" s="12"/>
      <c r="R455" s="12"/>
    </row>
    <row r="456" spans="1:18" s="13" customFormat="1" x14ac:dyDescent="0.25">
      <c r="A456" s="176"/>
      <c r="B456" s="238"/>
      <c r="C456" s="20"/>
      <c r="D456" s="243"/>
      <c r="E456" s="1327"/>
      <c r="F456" s="298"/>
      <c r="G456" s="1845"/>
      <c r="H456" s="238"/>
      <c r="I456" s="201"/>
      <c r="K456" s="12"/>
      <c r="N456" s="20"/>
      <c r="O456" s="12"/>
      <c r="Q456" s="12"/>
      <c r="R456" s="12"/>
    </row>
    <row r="457" spans="1:18" s="13" customFormat="1" x14ac:dyDescent="0.25">
      <c r="A457" s="176"/>
      <c r="B457" s="238"/>
      <c r="C457" s="20"/>
      <c r="D457" s="243"/>
      <c r="E457" s="1327"/>
      <c r="F457" s="298"/>
      <c r="G457" s="1845"/>
      <c r="H457" s="238"/>
      <c r="I457" s="201"/>
      <c r="K457" s="12"/>
      <c r="N457" s="20"/>
      <c r="O457" s="12"/>
      <c r="Q457" s="12"/>
      <c r="R457" s="12"/>
    </row>
    <row r="458" spans="1:18" s="13" customFormat="1" x14ac:dyDescent="0.25">
      <c r="A458" s="176"/>
      <c r="B458" s="238"/>
      <c r="C458" s="20"/>
      <c r="D458" s="243"/>
      <c r="E458" s="1327"/>
      <c r="F458" s="298"/>
      <c r="G458" s="1845"/>
      <c r="H458" s="238"/>
      <c r="I458" s="201"/>
      <c r="K458" s="12"/>
      <c r="N458" s="20"/>
      <c r="O458" s="12"/>
      <c r="Q458" s="12"/>
      <c r="R458" s="12"/>
    </row>
    <row r="459" spans="1:18" s="13" customFormat="1" x14ac:dyDescent="0.25">
      <c r="A459" s="176"/>
      <c r="B459" s="238"/>
      <c r="C459" s="20"/>
      <c r="D459" s="243"/>
      <c r="E459" s="1327"/>
      <c r="F459" s="298"/>
      <c r="G459" s="1845"/>
      <c r="H459" s="238"/>
      <c r="I459" s="201"/>
      <c r="K459" s="12"/>
      <c r="N459" s="20"/>
      <c r="O459" s="12"/>
      <c r="Q459" s="12"/>
      <c r="R459" s="12"/>
    </row>
    <row r="460" spans="1:18" s="13" customFormat="1" x14ac:dyDescent="0.25">
      <c r="A460" s="176"/>
      <c r="B460" s="238"/>
      <c r="C460" s="20"/>
      <c r="D460" s="243"/>
      <c r="E460" s="1327"/>
      <c r="F460" s="298"/>
      <c r="G460" s="1845"/>
      <c r="H460" s="238"/>
      <c r="I460" s="201"/>
      <c r="K460" s="12"/>
      <c r="N460" s="20"/>
      <c r="O460" s="12"/>
      <c r="Q460" s="12"/>
      <c r="R460" s="12"/>
    </row>
    <row r="461" spans="1:18" s="13" customFormat="1" x14ac:dyDescent="0.25">
      <c r="A461" s="176"/>
      <c r="B461" s="238"/>
      <c r="C461" s="20"/>
      <c r="D461" s="243"/>
      <c r="E461" s="1327"/>
      <c r="F461" s="298"/>
      <c r="G461" s="1845"/>
      <c r="H461" s="238"/>
      <c r="I461" s="201"/>
      <c r="K461" s="12"/>
      <c r="N461" s="20"/>
      <c r="O461" s="12"/>
      <c r="Q461" s="12"/>
      <c r="R461" s="12"/>
    </row>
    <row r="462" spans="1:18" s="13" customFormat="1" x14ac:dyDescent="0.25">
      <c r="A462" s="176"/>
      <c r="B462" s="238"/>
      <c r="C462" s="20"/>
      <c r="D462" s="243"/>
      <c r="E462" s="1327"/>
      <c r="F462" s="298"/>
      <c r="G462" s="1845"/>
      <c r="H462" s="238"/>
      <c r="I462" s="201"/>
      <c r="K462" s="12"/>
      <c r="N462" s="20"/>
      <c r="O462" s="12"/>
      <c r="Q462" s="12"/>
      <c r="R462" s="12"/>
    </row>
    <row r="463" spans="1:18" s="13" customFormat="1" x14ac:dyDescent="0.25">
      <c r="A463" s="176"/>
      <c r="B463" s="238"/>
      <c r="C463" s="20"/>
      <c r="D463" s="243"/>
      <c r="E463" s="1327"/>
      <c r="F463" s="298"/>
      <c r="G463" s="1845"/>
      <c r="H463" s="238"/>
      <c r="I463" s="201"/>
      <c r="K463" s="12"/>
      <c r="N463" s="20"/>
      <c r="O463" s="12"/>
      <c r="Q463" s="12"/>
      <c r="R463" s="12"/>
    </row>
    <row r="464" spans="1:18" s="13" customFormat="1" x14ac:dyDescent="0.25">
      <c r="A464" s="176"/>
      <c r="B464" s="238"/>
      <c r="C464" s="20"/>
      <c r="D464" s="243"/>
      <c r="E464" s="1327"/>
      <c r="F464" s="298"/>
      <c r="G464" s="1845"/>
      <c r="H464" s="238"/>
      <c r="I464" s="201"/>
      <c r="K464" s="12"/>
      <c r="N464" s="20"/>
      <c r="O464" s="12"/>
      <c r="Q464" s="12"/>
      <c r="R464" s="12"/>
    </row>
    <row r="465" spans="1:18" s="13" customFormat="1" x14ac:dyDescent="0.25">
      <c r="A465" s="176"/>
      <c r="B465" s="238"/>
      <c r="C465" s="20"/>
      <c r="D465" s="243"/>
      <c r="E465" s="1327"/>
      <c r="F465" s="298"/>
      <c r="G465" s="1845"/>
      <c r="H465" s="238"/>
      <c r="I465" s="201"/>
      <c r="K465" s="12"/>
      <c r="N465" s="20"/>
      <c r="O465" s="12"/>
      <c r="Q465" s="12"/>
      <c r="R465" s="12"/>
    </row>
    <row r="466" spans="1:18" s="13" customFormat="1" x14ac:dyDescent="0.25">
      <c r="A466" s="176"/>
      <c r="B466" s="238"/>
      <c r="C466" s="20"/>
      <c r="D466" s="243"/>
      <c r="E466" s="1327"/>
      <c r="F466" s="298"/>
      <c r="G466" s="1845"/>
      <c r="H466" s="238"/>
      <c r="I466" s="201"/>
      <c r="K466" s="12"/>
      <c r="N466" s="20"/>
      <c r="O466" s="12"/>
      <c r="Q466" s="12"/>
      <c r="R466" s="12"/>
    </row>
    <row r="467" spans="1:18" s="13" customFormat="1" x14ac:dyDescent="0.25">
      <c r="A467" s="176"/>
      <c r="B467" s="238"/>
      <c r="C467" s="20"/>
      <c r="D467" s="243"/>
      <c r="E467" s="1327"/>
      <c r="F467" s="298"/>
      <c r="G467" s="1845"/>
      <c r="H467" s="238"/>
      <c r="I467" s="201"/>
      <c r="K467" s="12"/>
      <c r="N467" s="20"/>
      <c r="O467" s="12"/>
      <c r="Q467" s="12"/>
      <c r="R467" s="12"/>
    </row>
    <row r="468" spans="1:18" s="13" customFormat="1" x14ac:dyDescent="0.25">
      <c r="A468" s="176"/>
      <c r="B468" s="238"/>
      <c r="C468" s="20"/>
      <c r="D468" s="243"/>
      <c r="E468" s="1327"/>
      <c r="F468" s="298"/>
      <c r="G468" s="1845"/>
      <c r="H468" s="238"/>
      <c r="I468" s="201"/>
      <c r="K468" s="12"/>
      <c r="N468" s="20"/>
      <c r="O468" s="12"/>
      <c r="Q468" s="12"/>
      <c r="R468" s="12"/>
    </row>
    <row r="469" spans="1:18" s="13" customFormat="1" x14ac:dyDescent="0.25">
      <c r="A469" s="176"/>
      <c r="B469" s="238"/>
      <c r="C469" s="20"/>
      <c r="D469" s="243"/>
      <c r="E469" s="1327"/>
      <c r="F469" s="298"/>
      <c r="G469" s="1845"/>
      <c r="H469" s="238"/>
      <c r="I469" s="201"/>
      <c r="K469" s="12"/>
      <c r="N469" s="20"/>
      <c r="O469" s="12"/>
      <c r="Q469" s="12"/>
      <c r="R469" s="12"/>
    </row>
    <row r="470" spans="1:18" s="13" customFormat="1" x14ac:dyDescent="0.25">
      <c r="A470" s="176"/>
      <c r="B470" s="238"/>
      <c r="C470" s="20"/>
      <c r="D470" s="243"/>
      <c r="E470" s="1327"/>
      <c r="F470" s="298"/>
      <c r="G470" s="1845"/>
      <c r="H470" s="238"/>
      <c r="I470" s="201"/>
      <c r="K470" s="12"/>
      <c r="N470" s="20"/>
      <c r="O470" s="12"/>
      <c r="Q470" s="12"/>
      <c r="R470" s="12"/>
    </row>
    <row r="471" spans="1:18" s="13" customFormat="1" x14ac:dyDescent="0.25">
      <c r="A471" s="176"/>
      <c r="B471" s="238"/>
      <c r="C471" s="20"/>
      <c r="D471" s="243"/>
      <c r="E471" s="1327"/>
      <c r="F471" s="298"/>
      <c r="G471" s="1845"/>
      <c r="H471" s="238"/>
      <c r="I471" s="201"/>
      <c r="K471" s="12"/>
      <c r="N471" s="20"/>
      <c r="O471" s="12"/>
      <c r="Q471" s="12"/>
      <c r="R471" s="12"/>
    </row>
    <row r="472" spans="1:18" s="13" customFormat="1" x14ac:dyDescent="0.25">
      <c r="A472" s="176"/>
      <c r="B472" s="238"/>
      <c r="C472" s="20"/>
      <c r="D472" s="243"/>
      <c r="E472" s="1327"/>
      <c r="F472" s="298"/>
      <c r="G472" s="1845"/>
      <c r="H472" s="238"/>
      <c r="I472" s="201"/>
      <c r="K472" s="12"/>
      <c r="N472" s="20"/>
      <c r="O472" s="12"/>
      <c r="Q472" s="12"/>
      <c r="R472" s="12"/>
    </row>
    <row r="473" spans="1:18" s="13" customFormat="1" x14ac:dyDescent="0.25">
      <c r="A473" s="176"/>
      <c r="B473" s="238"/>
      <c r="C473" s="20"/>
      <c r="D473" s="243"/>
      <c r="E473" s="1327"/>
      <c r="F473" s="298"/>
      <c r="G473" s="1845"/>
      <c r="H473" s="238"/>
      <c r="I473" s="201"/>
      <c r="K473" s="12"/>
      <c r="N473" s="20"/>
      <c r="O473" s="12"/>
      <c r="Q473" s="12"/>
      <c r="R473" s="12"/>
    </row>
    <row r="474" spans="1:18" s="13" customFormat="1" x14ac:dyDescent="0.25">
      <c r="A474" s="176"/>
      <c r="B474" s="238"/>
      <c r="C474" s="20"/>
      <c r="D474" s="243"/>
      <c r="E474" s="1327"/>
      <c r="F474" s="298"/>
      <c r="G474" s="1845"/>
      <c r="H474" s="238"/>
      <c r="I474" s="201"/>
      <c r="K474" s="12"/>
      <c r="N474" s="20"/>
      <c r="O474" s="12"/>
      <c r="Q474" s="12"/>
      <c r="R474" s="12"/>
    </row>
    <row r="475" spans="1:18" s="13" customFormat="1" x14ac:dyDescent="0.25">
      <c r="A475" s="176"/>
      <c r="B475" s="238"/>
      <c r="C475" s="20"/>
      <c r="D475" s="243"/>
      <c r="E475" s="1327"/>
      <c r="F475" s="298"/>
      <c r="G475" s="1845"/>
      <c r="H475" s="238"/>
      <c r="I475" s="201"/>
      <c r="K475" s="12"/>
      <c r="N475" s="20"/>
      <c r="O475" s="12"/>
      <c r="Q475" s="12"/>
      <c r="R475" s="12"/>
    </row>
    <row r="476" spans="1:18" s="13" customFormat="1" x14ac:dyDescent="0.25">
      <c r="A476" s="176"/>
      <c r="B476" s="238"/>
      <c r="C476" s="20"/>
      <c r="D476" s="243"/>
      <c r="E476" s="1327"/>
      <c r="F476" s="298"/>
      <c r="G476" s="1845"/>
      <c r="H476" s="238"/>
      <c r="I476" s="201"/>
      <c r="K476" s="12"/>
      <c r="N476" s="20"/>
      <c r="O476" s="12"/>
      <c r="Q476" s="12"/>
      <c r="R476" s="12"/>
    </row>
    <row r="477" spans="1:18" s="13" customFormat="1" x14ac:dyDescent="0.25">
      <c r="A477" s="176"/>
      <c r="B477" s="238"/>
      <c r="C477" s="20"/>
      <c r="D477" s="243"/>
      <c r="E477" s="1327"/>
      <c r="F477" s="298"/>
      <c r="G477" s="1845"/>
      <c r="H477" s="238"/>
      <c r="I477" s="201"/>
      <c r="K477" s="12"/>
      <c r="N477" s="20"/>
      <c r="O477" s="12"/>
      <c r="Q477" s="12"/>
      <c r="R477" s="12"/>
    </row>
    <row r="478" spans="1:18" s="13" customFormat="1" x14ac:dyDescent="0.25">
      <c r="A478" s="176"/>
      <c r="B478" s="238"/>
      <c r="C478" s="20"/>
      <c r="D478" s="243"/>
      <c r="E478" s="1327"/>
      <c r="F478" s="298"/>
      <c r="G478" s="1845"/>
      <c r="H478" s="238"/>
      <c r="I478" s="201"/>
      <c r="K478" s="12"/>
      <c r="N478" s="20"/>
      <c r="O478" s="12"/>
      <c r="Q478" s="12"/>
      <c r="R478" s="12"/>
    </row>
    <row r="479" spans="1:18" s="13" customFormat="1" x14ac:dyDescent="0.25">
      <c r="A479" s="176"/>
      <c r="B479" s="238"/>
      <c r="C479" s="20"/>
      <c r="D479" s="243"/>
      <c r="E479" s="1327"/>
      <c r="F479" s="298"/>
      <c r="G479" s="1845"/>
      <c r="H479" s="238"/>
      <c r="I479" s="201"/>
      <c r="K479" s="12"/>
      <c r="N479" s="20"/>
      <c r="O479" s="12"/>
      <c r="Q479" s="12"/>
      <c r="R479" s="12"/>
    </row>
    <row r="480" spans="1:18" s="13" customFormat="1" x14ac:dyDescent="0.25">
      <c r="A480" s="176"/>
      <c r="B480" s="238"/>
      <c r="C480" s="20"/>
      <c r="D480" s="243"/>
      <c r="E480" s="1327"/>
      <c r="F480" s="298"/>
      <c r="G480" s="1845"/>
      <c r="H480" s="238"/>
      <c r="I480" s="201"/>
      <c r="K480" s="12"/>
      <c r="N480" s="20"/>
      <c r="O480" s="12"/>
      <c r="Q480" s="12"/>
      <c r="R480" s="12"/>
    </row>
    <row r="481" spans="1:18" s="13" customFormat="1" x14ac:dyDescent="0.25">
      <c r="A481" s="176"/>
      <c r="B481" s="238"/>
      <c r="C481" s="20"/>
      <c r="D481" s="243"/>
      <c r="E481" s="1327"/>
      <c r="F481" s="298"/>
      <c r="G481" s="1845"/>
      <c r="H481" s="238"/>
      <c r="I481" s="201"/>
      <c r="K481" s="12"/>
      <c r="N481" s="20"/>
      <c r="O481" s="12"/>
      <c r="Q481" s="12"/>
      <c r="R481" s="12"/>
    </row>
    <row r="482" spans="1:18" s="13" customFormat="1" x14ac:dyDescent="0.25">
      <c r="A482" s="176"/>
      <c r="B482" s="238"/>
      <c r="C482" s="20"/>
      <c r="D482" s="243"/>
      <c r="E482" s="1327"/>
      <c r="F482" s="298"/>
      <c r="G482" s="1845"/>
      <c r="H482" s="238"/>
      <c r="I482" s="201"/>
      <c r="K482" s="12"/>
      <c r="N482" s="20"/>
      <c r="O482" s="12"/>
      <c r="Q482" s="12"/>
      <c r="R482" s="12"/>
    </row>
    <row r="483" spans="1:18" s="13" customFormat="1" x14ac:dyDescent="0.25">
      <c r="A483" s="176"/>
      <c r="B483" s="238"/>
      <c r="C483" s="20"/>
      <c r="D483" s="243"/>
      <c r="E483" s="1327"/>
      <c r="F483" s="298"/>
      <c r="G483" s="1845"/>
      <c r="H483" s="238"/>
      <c r="I483" s="201"/>
      <c r="K483" s="12"/>
      <c r="N483" s="20"/>
      <c r="O483" s="12"/>
      <c r="Q483" s="12"/>
      <c r="R483" s="12"/>
    </row>
    <row r="484" spans="1:18" s="13" customFormat="1" x14ac:dyDescent="0.25">
      <c r="A484" s="176"/>
      <c r="B484" s="238"/>
      <c r="C484" s="20"/>
      <c r="D484" s="243"/>
      <c r="E484" s="1327"/>
      <c r="F484" s="298"/>
      <c r="G484" s="1845"/>
      <c r="H484" s="238"/>
      <c r="I484" s="201"/>
      <c r="K484" s="12"/>
      <c r="N484" s="20"/>
      <c r="O484" s="12"/>
      <c r="Q484" s="12"/>
      <c r="R484" s="12"/>
    </row>
    <row r="485" spans="1:18" s="13" customFormat="1" x14ac:dyDescent="0.25">
      <c r="A485" s="176"/>
      <c r="B485" s="238"/>
      <c r="C485" s="20"/>
      <c r="D485" s="243"/>
      <c r="E485" s="1327"/>
      <c r="F485" s="298"/>
      <c r="G485" s="1845"/>
      <c r="H485" s="238"/>
      <c r="I485" s="201"/>
      <c r="K485" s="12"/>
      <c r="N485" s="20"/>
      <c r="O485" s="12"/>
      <c r="Q485" s="12"/>
      <c r="R485" s="12"/>
    </row>
    <row r="486" spans="1:18" s="13" customFormat="1" x14ac:dyDescent="0.25">
      <c r="A486" s="176"/>
      <c r="B486" s="238"/>
      <c r="C486" s="20"/>
      <c r="D486" s="243"/>
      <c r="E486" s="1327"/>
      <c r="F486" s="298"/>
      <c r="G486" s="1845"/>
      <c r="H486" s="238"/>
      <c r="I486" s="201"/>
      <c r="K486" s="12"/>
      <c r="N486" s="20"/>
      <c r="O486" s="12"/>
      <c r="Q486" s="12"/>
      <c r="R486" s="12"/>
    </row>
    <row r="487" spans="1:18" s="13" customFormat="1" x14ac:dyDescent="0.25">
      <c r="A487" s="176"/>
      <c r="B487" s="238"/>
      <c r="C487" s="20"/>
      <c r="D487" s="243"/>
      <c r="E487" s="1327"/>
      <c r="F487" s="298"/>
      <c r="G487" s="1845"/>
      <c r="H487" s="238"/>
      <c r="I487" s="201"/>
      <c r="K487" s="12"/>
      <c r="N487" s="20"/>
      <c r="O487" s="12"/>
      <c r="Q487" s="12"/>
      <c r="R487" s="12"/>
    </row>
    <row r="488" spans="1:18" s="13" customFormat="1" x14ac:dyDescent="0.25">
      <c r="A488" s="176"/>
      <c r="B488" s="238"/>
      <c r="C488" s="20"/>
      <c r="D488" s="243"/>
      <c r="E488" s="1327"/>
      <c r="F488" s="298"/>
      <c r="G488" s="1845"/>
      <c r="H488" s="238"/>
      <c r="I488" s="201"/>
      <c r="K488" s="12"/>
      <c r="N488" s="20"/>
      <c r="O488" s="12"/>
      <c r="Q488" s="12"/>
      <c r="R488" s="12"/>
    </row>
    <row r="489" spans="1:18" s="13" customFormat="1" x14ac:dyDescent="0.25">
      <c r="A489" s="176"/>
      <c r="B489" s="238"/>
      <c r="C489" s="20"/>
      <c r="D489" s="243"/>
      <c r="E489" s="1327"/>
      <c r="F489" s="298"/>
      <c r="G489" s="1845"/>
      <c r="H489" s="238"/>
      <c r="I489" s="201"/>
      <c r="K489" s="12"/>
      <c r="N489" s="20"/>
      <c r="O489" s="12"/>
      <c r="Q489" s="12"/>
      <c r="R489" s="12"/>
    </row>
    <row r="490" spans="1:18" s="13" customFormat="1" x14ac:dyDescent="0.25">
      <c r="A490" s="176"/>
      <c r="B490" s="238"/>
      <c r="C490" s="20"/>
      <c r="D490" s="243"/>
      <c r="E490" s="1327"/>
      <c r="F490" s="298"/>
      <c r="G490" s="1845"/>
      <c r="H490" s="238"/>
      <c r="I490" s="201"/>
      <c r="K490" s="12"/>
      <c r="N490" s="20"/>
      <c r="O490" s="12"/>
      <c r="Q490" s="12"/>
      <c r="R490" s="12"/>
    </row>
    <row r="491" spans="1:18" s="13" customFormat="1" x14ac:dyDescent="0.25">
      <c r="A491" s="176"/>
      <c r="B491" s="238"/>
      <c r="C491" s="20"/>
      <c r="D491" s="243"/>
      <c r="E491" s="1327"/>
      <c r="F491" s="298"/>
      <c r="G491" s="1845"/>
      <c r="H491" s="238"/>
      <c r="I491" s="201"/>
      <c r="K491" s="12"/>
      <c r="N491" s="20"/>
      <c r="O491" s="12"/>
      <c r="Q491" s="12"/>
      <c r="R491" s="12"/>
    </row>
    <row r="492" spans="1:18" s="13" customFormat="1" x14ac:dyDescent="0.25">
      <c r="A492" s="176"/>
      <c r="B492" s="238"/>
      <c r="C492" s="20"/>
      <c r="D492" s="243"/>
      <c r="E492" s="1327"/>
      <c r="F492" s="298"/>
      <c r="G492" s="1845"/>
      <c r="H492" s="238"/>
      <c r="I492" s="201"/>
      <c r="K492" s="12"/>
      <c r="N492" s="20"/>
      <c r="O492" s="12"/>
      <c r="Q492" s="12"/>
      <c r="R492" s="12"/>
    </row>
    <row r="493" spans="1:18" s="13" customFormat="1" x14ac:dyDescent="0.25">
      <c r="A493" s="176"/>
      <c r="B493" s="238"/>
      <c r="C493" s="20"/>
      <c r="D493" s="243"/>
      <c r="E493" s="1327"/>
      <c r="F493" s="298"/>
      <c r="G493" s="1845"/>
      <c r="H493" s="238"/>
      <c r="I493" s="201"/>
      <c r="K493" s="12"/>
      <c r="N493" s="20"/>
      <c r="O493" s="12"/>
      <c r="Q493" s="12"/>
      <c r="R493" s="12"/>
    </row>
    <row r="494" spans="1:18" s="13" customFormat="1" x14ac:dyDescent="0.25">
      <c r="A494" s="176"/>
      <c r="B494" s="238"/>
      <c r="C494" s="20"/>
      <c r="D494" s="243"/>
      <c r="E494" s="1327"/>
      <c r="F494" s="298"/>
      <c r="G494" s="1845"/>
      <c r="H494" s="238"/>
      <c r="I494" s="201"/>
      <c r="K494" s="12"/>
      <c r="N494" s="20"/>
      <c r="O494" s="12"/>
      <c r="Q494" s="12"/>
      <c r="R494" s="12"/>
    </row>
    <row r="495" spans="1:18" s="13" customFormat="1" x14ac:dyDescent="0.25">
      <c r="A495" s="176"/>
      <c r="B495" s="238"/>
      <c r="C495" s="20"/>
      <c r="D495" s="243"/>
      <c r="E495" s="1327"/>
      <c r="F495" s="298"/>
      <c r="G495" s="1845"/>
      <c r="H495" s="238"/>
      <c r="I495" s="201"/>
      <c r="K495" s="12"/>
      <c r="N495" s="20"/>
      <c r="O495" s="12"/>
      <c r="Q495" s="12"/>
      <c r="R495" s="12"/>
    </row>
    <row r="496" spans="1:18" s="13" customFormat="1" x14ac:dyDescent="0.25">
      <c r="A496" s="176"/>
      <c r="B496" s="238"/>
      <c r="C496" s="20"/>
      <c r="D496" s="243"/>
      <c r="E496" s="1327"/>
      <c r="F496" s="298"/>
      <c r="G496" s="1845"/>
      <c r="H496" s="238"/>
      <c r="I496" s="201"/>
      <c r="K496" s="12"/>
      <c r="N496" s="20"/>
      <c r="O496" s="12"/>
      <c r="Q496" s="12"/>
      <c r="R496" s="12"/>
    </row>
    <row r="497" spans="1:18" s="13" customFormat="1" x14ac:dyDescent="0.25">
      <c r="A497" s="176"/>
      <c r="B497" s="238"/>
      <c r="C497" s="20"/>
      <c r="D497" s="243"/>
      <c r="E497" s="1327"/>
      <c r="F497" s="298"/>
      <c r="G497" s="1845"/>
      <c r="H497" s="238"/>
      <c r="I497" s="201"/>
      <c r="K497" s="12"/>
      <c r="N497" s="20"/>
      <c r="O497" s="12"/>
      <c r="Q497" s="12"/>
      <c r="R497" s="12"/>
    </row>
    <row r="498" spans="1:18" s="13" customFormat="1" x14ac:dyDescent="0.25">
      <c r="A498" s="176"/>
      <c r="B498" s="238"/>
      <c r="C498" s="20"/>
      <c r="D498" s="243"/>
      <c r="E498" s="1327"/>
      <c r="F498" s="298"/>
      <c r="G498" s="1845"/>
      <c r="H498" s="238"/>
      <c r="I498" s="201"/>
      <c r="K498" s="12"/>
      <c r="N498" s="20"/>
      <c r="O498" s="12"/>
      <c r="Q498" s="12"/>
      <c r="R498" s="12"/>
    </row>
    <row r="499" spans="1:18" s="13" customFormat="1" x14ac:dyDescent="0.25">
      <c r="A499" s="176"/>
      <c r="B499" s="238"/>
      <c r="C499" s="20"/>
      <c r="D499" s="243"/>
      <c r="E499" s="1327"/>
      <c r="F499" s="298"/>
      <c r="G499" s="1845"/>
      <c r="H499" s="238"/>
      <c r="I499" s="201"/>
      <c r="K499" s="12"/>
      <c r="N499" s="20"/>
      <c r="O499" s="12"/>
      <c r="Q499" s="12"/>
      <c r="R499" s="12"/>
    </row>
    <row r="500" spans="1:18" s="13" customFormat="1" x14ac:dyDescent="0.25">
      <c r="A500" s="176"/>
      <c r="B500" s="238"/>
      <c r="C500" s="20"/>
      <c r="D500" s="243"/>
      <c r="E500" s="1327"/>
      <c r="F500" s="298"/>
      <c r="G500" s="1845"/>
      <c r="H500" s="238"/>
      <c r="I500" s="201"/>
      <c r="K500" s="12"/>
      <c r="N500" s="20"/>
      <c r="O500" s="12"/>
      <c r="Q500" s="12"/>
      <c r="R500" s="12"/>
    </row>
    <row r="501" spans="1:18" s="13" customFormat="1" x14ac:dyDescent="0.25">
      <c r="A501" s="176"/>
      <c r="B501" s="238"/>
      <c r="C501" s="20"/>
      <c r="D501" s="243"/>
      <c r="E501" s="1327"/>
      <c r="F501" s="298"/>
      <c r="G501" s="1845"/>
      <c r="H501" s="238"/>
      <c r="I501" s="201"/>
      <c r="K501" s="12"/>
      <c r="N501" s="20"/>
      <c r="O501" s="12"/>
      <c r="Q501" s="12"/>
      <c r="R501" s="12"/>
    </row>
    <row r="502" spans="1:18" s="13" customFormat="1" x14ac:dyDescent="0.25">
      <c r="A502" s="176"/>
      <c r="B502" s="238"/>
      <c r="C502" s="20"/>
      <c r="D502" s="243"/>
      <c r="E502" s="1327"/>
      <c r="F502" s="298"/>
      <c r="G502" s="1845"/>
      <c r="H502" s="238"/>
      <c r="I502" s="201"/>
      <c r="K502" s="12"/>
      <c r="N502" s="20"/>
      <c r="O502" s="12"/>
      <c r="Q502" s="12"/>
      <c r="R502" s="12"/>
    </row>
    <row r="503" spans="1:18" s="13" customFormat="1" x14ac:dyDescent="0.25">
      <c r="A503" s="176"/>
      <c r="B503" s="238"/>
      <c r="C503" s="20"/>
      <c r="D503" s="243"/>
      <c r="E503" s="1327"/>
      <c r="F503" s="298"/>
      <c r="G503" s="1845"/>
      <c r="H503" s="238"/>
      <c r="I503" s="201"/>
      <c r="K503" s="12"/>
      <c r="N503" s="20"/>
      <c r="O503" s="12"/>
      <c r="Q503" s="12"/>
      <c r="R503" s="12"/>
    </row>
    <row r="504" spans="1:18" s="13" customFormat="1" x14ac:dyDescent="0.25">
      <c r="A504" s="176"/>
      <c r="B504" s="238"/>
      <c r="C504" s="20"/>
      <c r="D504" s="243"/>
      <c r="E504" s="1327"/>
      <c r="F504" s="298"/>
      <c r="G504" s="1845"/>
      <c r="H504" s="238"/>
      <c r="I504" s="201"/>
      <c r="K504" s="12"/>
      <c r="N504" s="20"/>
      <c r="O504" s="12"/>
      <c r="Q504" s="12"/>
      <c r="R504" s="12"/>
    </row>
    <row r="505" spans="1:18" s="13" customFormat="1" x14ac:dyDescent="0.25">
      <c r="A505" s="176"/>
      <c r="B505" s="238"/>
      <c r="C505" s="20"/>
      <c r="D505" s="243"/>
      <c r="E505" s="1327"/>
      <c r="F505" s="298"/>
      <c r="G505" s="1845"/>
      <c r="H505" s="238"/>
      <c r="I505" s="201"/>
      <c r="K505" s="12"/>
      <c r="N505" s="20"/>
      <c r="O505" s="12"/>
      <c r="Q505" s="12"/>
      <c r="R505" s="12"/>
    </row>
    <row r="506" spans="1:18" s="13" customFormat="1" x14ac:dyDescent="0.25">
      <c r="A506" s="176"/>
      <c r="B506" s="238"/>
      <c r="C506" s="20"/>
      <c r="D506" s="243"/>
      <c r="E506" s="1327"/>
      <c r="F506" s="298"/>
      <c r="G506" s="1845"/>
      <c r="H506" s="238"/>
      <c r="I506" s="201"/>
      <c r="K506" s="12"/>
      <c r="N506" s="20"/>
      <c r="O506" s="12"/>
      <c r="Q506" s="12"/>
      <c r="R506" s="12"/>
    </row>
    <row r="507" spans="1:18" s="13" customFormat="1" x14ac:dyDescent="0.25">
      <c r="A507" s="176"/>
      <c r="B507" s="238"/>
      <c r="C507" s="20"/>
      <c r="D507" s="243"/>
      <c r="E507" s="1327"/>
      <c r="F507" s="298"/>
      <c r="G507" s="1845"/>
      <c r="H507" s="238"/>
      <c r="I507" s="201"/>
      <c r="K507" s="12"/>
      <c r="N507" s="20"/>
      <c r="O507" s="12"/>
      <c r="Q507" s="12"/>
      <c r="R507" s="12"/>
    </row>
    <row r="508" spans="1:18" s="13" customFormat="1" x14ac:dyDescent="0.25">
      <c r="A508" s="176"/>
      <c r="B508" s="238"/>
      <c r="C508" s="20"/>
      <c r="D508" s="243"/>
      <c r="E508" s="1327"/>
      <c r="F508" s="298"/>
      <c r="G508" s="1845"/>
      <c r="H508" s="238"/>
      <c r="I508" s="201"/>
      <c r="K508" s="12"/>
      <c r="N508" s="20"/>
      <c r="O508" s="12"/>
      <c r="Q508" s="12"/>
      <c r="R508" s="12"/>
    </row>
    <row r="509" spans="1:18" s="13" customFormat="1" x14ac:dyDescent="0.25">
      <c r="A509" s="176"/>
      <c r="B509" s="238"/>
      <c r="C509" s="20"/>
      <c r="D509" s="243"/>
      <c r="E509" s="1327"/>
      <c r="F509" s="298"/>
      <c r="G509" s="1845"/>
      <c r="H509" s="238"/>
      <c r="I509" s="201"/>
      <c r="K509" s="12"/>
      <c r="N509" s="20"/>
      <c r="O509" s="12"/>
      <c r="Q509" s="12"/>
      <c r="R509" s="12"/>
    </row>
    <row r="510" spans="1:18" s="13" customFormat="1" x14ac:dyDescent="0.25">
      <c r="A510" s="176"/>
      <c r="B510" s="238"/>
      <c r="C510" s="20"/>
      <c r="D510" s="243"/>
      <c r="E510" s="1327"/>
      <c r="F510" s="298"/>
      <c r="G510" s="1845"/>
      <c r="H510" s="238"/>
      <c r="I510" s="201"/>
      <c r="K510" s="12"/>
      <c r="N510" s="20"/>
      <c r="O510" s="12"/>
      <c r="Q510" s="12"/>
      <c r="R510" s="12"/>
    </row>
    <row r="511" spans="1:18" s="13" customFormat="1" x14ac:dyDescent="0.25">
      <c r="A511" s="176"/>
      <c r="B511" s="238"/>
      <c r="C511" s="20"/>
      <c r="D511" s="243"/>
      <c r="E511" s="1327"/>
      <c r="F511" s="298"/>
      <c r="G511" s="1845"/>
      <c r="H511" s="238"/>
      <c r="I511" s="201"/>
      <c r="K511" s="12"/>
      <c r="N511" s="20"/>
      <c r="O511" s="12"/>
      <c r="Q511" s="12"/>
      <c r="R511" s="12"/>
    </row>
    <row r="512" spans="1:18" s="13" customFormat="1" x14ac:dyDescent="0.25">
      <c r="A512" s="176"/>
      <c r="B512" s="238"/>
      <c r="C512" s="20"/>
      <c r="D512" s="243"/>
      <c r="E512" s="1327"/>
      <c r="F512" s="298"/>
      <c r="G512" s="1845"/>
      <c r="H512" s="238"/>
      <c r="I512" s="201"/>
      <c r="K512" s="12"/>
      <c r="N512" s="20"/>
      <c r="O512" s="12"/>
      <c r="Q512" s="12"/>
      <c r="R512" s="12"/>
    </row>
    <row r="513" spans="1:18" s="13" customFormat="1" x14ac:dyDescent="0.25">
      <c r="A513" s="176"/>
      <c r="B513" s="238"/>
      <c r="C513" s="20"/>
      <c r="D513" s="243"/>
      <c r="E513" s="1327"/>
      <c r="F513" s="298"/>
      <c r="G513" s="1845"/>
      <c r="H513" s="238"/>
      <c r="I513" s="201"/>
      <c r="K513" s="12"/>
      <c r="N513" s="20"/>
      <c r="O513" s="12"/>
      <c r="Q513" s="12"/>
      <c r="R513" s="12"/>
    </row>
    <row r="514" spans="1:18" s="13" customFormat="1" x14ac:dyDescent="0.25">
      <c r="A514" s="176"/>
      <c r="B514" s="238"/>
      <c r="C514" s="20"/>
      <c r="D514" s="243"/>
      <c r="E514" s="1327"/>
      <c r="F514" s="298"/>
      <c r="G514" s="1845"/>
      <c r="H514" s="238"/>
      <c r="I514" s="201"/>
      <c r="K514" s="12"/>
      <c r="N514" s="20"/>
      <c r="O514" s="12"/>
      <c r="Q514" s="12"/>
      <c r="R514" s="12"/>
    </row>
    <row r="515" spans="1:18" s="13" customFormat="1" x14ac:dyDescent="0.25">
      <c r="A515" s="176"/>
      <c r="B515" s="238"/>
      <c r="C515" s="20"/>
      <c r="D515" s="243"/>
      <c r="E515" s="1327"/>
      <c r="F515" s="298"/>
      <c r="G515" s="1845"/>
      <c r="H515" s="238"/>
      <c r="I515" s="201"/>
      <c r="K515" s="12"/>
      <c r="N515" s="20"/>
      <c r="O515" s="12"/>
      <c r="Q515" s="12"/>
      <c r="R515" s="12"/>
    </row>
    <row r="516" spans="1:18" s="13" customFormat="1" x14ac:dyDescent="0.25">
      <c r="A516" s="176"/>
      <c r="B516" s="238"/>
      <c r="C516" s="20"/>
      <c r="D516" s="243"/>
      <c r="E516" s="1327"/>
      <c r="F516" s="298"/>
      <c r="G516" s="1845"/>
      <c r="H516" s="238"/>
      <c r="I516" s="201"/>
      <c r="K516" s="12"/>
      <c r="N516" s="20"/>
      <c r="O516" s="12"/>
      <c r="Q516" s="12"/>
      <c r="R516" s="12"/>
    </row>
    <row r="517" spans="1:18" s="13" customFormat="1" x14ac:dyDescent="0.25">
      <c r="A517" s="176"/>
      <c r="B517" s="238"/>
      <c r="C517" s="20"/>
      <c r="D517" s="243"/>
      <c r="E517" s="1327"/>
      <c r="F517" s="298"/>
      <c r="G517" s="1845"/>
      <c r="H517" s="238"/>
      <c r="I517" s="201"/>
      <c r="K517" s="12"/>
      <c r="N517" s="20"/>
      <c r="O517" s="12"/>
      <c r="Q517" s="12"/>
      <c r="R517" s="12"/>
    </row>
    <row r="518" spans="1:18" s="13" customFormat="1" x14ac:dyDescent="0.25">
      <c r="A518" s="176"/>
      <c r="B518" s="238"/>
      <c r="C518" s="20"/>
      <c r="D518" s="243"/>
      <c r="E518" s="1327"/>
      <c r="F518" s="298"/>
      <c r="G518" s="1845"/>
      <c r="H518" s="238"/>
      <c r="I518" s="201"/>
      <c r="K518" s="12"/>
      <c r="N518" s="20"/>
      <c r="O518" s="12"/>
      <c r="Q518" s="12"/>
      <c r="R518" s="12"/>
    </row>
    <row r="519" spans="1:18" s="13" customFormat="1" x14ac:dyDescent="0.25">
      <c r="A519" s="176"/>
      <c r="B519" s="238"/>
      <c r="C519" s="20"/>
      <c r="D519" s="243"/>
      <c r="E519" s="1327"/>
      <c r="F519" s="298"/>
      <c r="G519" s="1845"/>
      <c r="H519" s="238"/>
      <c r="I519" s="201"/>
      <c r="K519" s="12"/>
      <c r="N519" s="20"/>
      <c r="O519" s="12"/>
      <c r="Q519" s="12"/>
      <c r="R519" s="12"/>
    </row>
    <row r="520" spans="1:18" s="13" customFormat="1" x14ac:dyDescent="0.25">
      <c r="A520" s="176"/>
      <c r="B520" s="238"/>
      <c r="C520" s="20"/>
      <c r="D520" s="243"/>
      <c r="E520" s="1327"/>
      <c r="F520" s="298"/>
      <c r="G520" s="1845"/>
      <c r="H520" s="238"/>
      <c r="I520" s="201"/>
      <c r="K520" s="12"/>
      <c r="N520" s="20"/>
      <c r="O520" s="12"/>
      <c r="Q520" s="12"/>
      <c r="R520" s="12"/>
    </row>
    <row r="521" spans="1:18" s="13" customFormat="1" x14ac:dyDescent="0.25">
      <c r="A521" s="176"/>
      <c r="B521" s="238"/>
      <c r="C521" s="20"/>
      <c r="D521" s="243"/>
      <c r="E521" s="1327"/>
      <c r="F521" s="298"/>
      <c r="G521" s="1845"/>
      <c r="H521" s="238"/>
      <c r="I521" s="201"/>
      <c r="K521" s="12"/>
      <c r="N521" s="20"/>
      <c r="O521" s="12"/>
      <c r="Q521" s="12"/>
      <c r="R521" s="12"/>
    </row>
    <row r="522" spans="1:18" s="13" customFormat="1" x14ac:dyDescent="0.25">
      <c r="A522" s="176"/>
      <c r="B522" s="238"/>
      <c r="C522" s="20"/>
      <c r="D522" s="243"/>
      <c r="E522" s="1327"/>
      <c r="F522" s="298"/>
      <c r="G522" s="1845"/>
      <c r="H522" s="238"/>
      <c r="I522" s="201"/>
      <c r="K522" s="12"/>
      <c r="N522" s="20"/>
      <c r="O522" s="12"/>
      <c r="Q522" s="12"/>
      <c r="R522" s="12"/>
    </row>
    <row r="523" spans="1:18" s="13" customFormat="1" x14ac:dyDescent="0.25">
      <c r="A523" s="176"/>
      <c r="B523" s="238"/>
      <c r="C523" s="20"/>
      <c r="D523" s="243"/>
      <c r="E523" s="1327"/>
      <c r="F523" s="298"/>
      <c r="G523" s="1845"/>
      <c r="H523" s="238"/>
      <c r="I523" s="201"/>
      <c r="K523" s="12"/>
      <c r="N523" s="20"/>
      <c r="O523" s="12"/>
      <c r="Q523" s="12"/>
      <c r="R523" s="12"/>
    </row>
    <row r="524" spans="1:18" s="13" customFormat="1" x14ac:dyDescent="0.25">
      <c r="A524" s="176"/>
      <c r="B524" s="238"/>
      <c r="C524" s="20"/>
      <c r="D524" s="243"/>
      <c r="E524" s="1327"/>
      <c r="F524" s="298"/>
      <c r="G524" s="1845"/>
      <c r="H524" s="238"/>
      <c r="I524" s="201"/>
      <c r="K524" s="12"/>
      <c r="N524" s="20"/>
      <c r="O524" s="12"/>
      <c r="Q524" s="12"/>
      <c r="R524" s="12"/>
    </row>
    <row r="525" spans="1:18" s="13" customFormat="1" x14ac:dyDescent="0.25">
      <c r="A525" s="176"/>
      <c r="B525" s="238"/>
      <c r="C525" s="20"/>
      <c r="D525" s="243"/>
      <c r="E525" s="1327"/>
      <c r="F525" s="298"/>
      <c r="G525" s="1845"/>
      <c r="H525" s="238"/>
      <c r="I525" s="201"/>
      <c r="K525" s="12"/>
      <c r="N525" s="20"/>
      <c r="O525" s="12"/>
      <c r="Q525" s="12"/>
      <c r="R525" s="12"/>
    </row>
    <row r="526" spans="1:18" s="13" customFormat="1" x14ac:dyDescent="0.25">
      <c r="A526" s="176"/>
      <c r="B526" s="238"/>
      <c r="C526" s="20"/>
      <c r="D526" s="243"/>
      <c r="E526" s="1327"/>
      <c r="F526" s="298"/>
      <c r="G526" s="1845"/>
      <c r="H526" s="238"/>
      <c r="I526" s="201"/>
      <c r="K526" s="12"/>
      <c r="N526" s="20"/>
      <c r="O526" s="12"/>
      <c r="Q526" s="12"/>
      <c r="R526" s="12"/>
    </row>
    <row r="527" spans="1:18" s="13" customFormat="1" x14ac:dyDescent="0.25">
      <c r="A527" s="176"/>
      <c r="B527" s="238"/>
      <c r="C527" s="20"/>
      <c r="D527" s="243"/>
      <c r="E527" s="1327"/>
      <c r="F527" s="298"/>
      <c r="G527" s="1845"/>
      <c r="H527" s="238"/>
      <c r="I527" s="201"/>
      <c r="K527" s="12"/>
      <c r="N527" s="20"/>
      <c r="O527" s="12"/>
      <c r="Q527" s="12"/>
      <c r="R527" s="12"/>
    </row>
    <row r="528" spans="1:18" s="13" customFormat="1" x14ac:dyDescent="0.25">
      <c r="A528" s="176"/>
      <c r="B528" s="238"/>
      <c r="C528" s="20"/>
      <c r="D528" s="243"/>
      <c r="E528" s="1327"/>
      <c r="F528" s="298"/>
      <c r="G528" s="1845"/>
      <c r="H528" s="238"/>
      <c r="I528" s="201"/>
      <c r="K528" s="12"/>
      <c r="N528" s="20"/>
      <c r="O528" s="12"/>
      <c r="Q528" s="12"/>
      <c r="R528" s="12"/>
    </row>
    <row r="529" spans="1:18" s="13" customFormat="1" x14ac:dyDescent="0.25">
      <c r="A529" s="176"/>
      <c r="B529" s="238"/>
      <c r="C529" s="20"/>
      <c r="D529" s="243"/>
      <c r="E529" s="1327"/>
      <c r="F529" s="298"/>
      <c r="G529" s="1845"/>
      <c r="H529" s="238"/>
      <c r="I529" s="201"/>
      <c r="K529" s="12"/>
      <c r="N529" s="20"/>
      <c r="O529" s="12"/>
      <c r="Q529" s="12"/>
      <c r="R529" s="12"/>
    </row>
    <row r="530" spans="1:18" s="13" customFormat="1" x14ac:dyDescent="0.25">
      <c r="A530" s="176"/>
      <c r="B530" s="238"/>
      <c r="C530" s="20"/>
      <c r="D530" s="243"/>
      <c r="E530" s="1327"/>
      <c r="F530" s="298"/>
      <c r="G530" s="1845"/>
      <c r="H530" s="238"/>
      <c r="I530" s="201"/>
      <c r="K530" s="12"/>
      <c r="N530" s="20"/>
      <c r="O530" s="12"/>
      <c r="Q530" s="12"/>
      <c r="R530" s="12"/>
    </row>
    <row r="531" spans="1:18" s="13" customFormat="1" x14ac:dyDescent="0.25">
      <c r="A531" s="176"/>
      <c r="B531" s="238"/>
      <c r="C531" s="20"/>
      <c r="D531" s="243"/>
      <c r="E531" s="1327"/>
      <c r="F531" s="298"/>
      <c r="G531" s="1845"/>
      <c r="H531" s="238"/>
      <c r="I531" s="201"/>
      <c r="K531" s="12"/>
      <c r="N531" s="20"/>
      <c r="O531" s="12"/>
      <c r="Q531" s="12"/>
      <c r="R531" s="12"/>
    </row>
    <row r="532" spans="1:18" s="13" customFormat="1" x14ac:dyDescent="0.25">
      <c r="A532" s="176"/>
      <c r="B532" s="238"/>
      <c r="C532" s="20"/>
      <c r="D532" s="243"/>
      <c r="E532" s="1327"/>
      <c r="F532" s="298"/>
      <c r="G532" s="1845"/>
      <c r="H532" s="238"/>
      <c r="I532" s="201"/>
      <c r="K532" s="12"/>
      <c r="N532" s="20"/>
      <c r="O532" s="12"/>
      <c r="Q532" s="12"/>
      <c r="R532" s="12"/>
    </row>
    <row r="533" spans="1:18" s="13" customFormat="1" x14ac:dyDescent="0.25">
      <c r="A533" s="176"/>
      <c r="B533" s="238"/>
      <c r="C533" s="20"/>
      <c r="D533" s="243"/>
      <c r="E533" s="1327"/>
      <c r="F533" s="298"/>
      <c r="G533" s="1845"/>
      <c r="H533" s="238"/>
      <c r="I533" s="201"/>
      <c r="K533" s="12"/>
      <c r="N533" s="20"/>
      <c r="O533" s="12"/>
      <c r="Q533" s="12"/>
      <c r="R533" s="12"/>
    </row>
    <row r="534" spans="1:18" s="13" customFormat="1" x14ac:dyDescent="0.25">
      <c r="A534" s="176"/>
      <c r="B534" s="238"/>
      <c r="C534" s="20"/>
      <c r="D534" s="243"/>
      <c r="E534" s="1327"/>
      <c r="F534" s="298"/>
      <c r="G534" s="1845"/>
      <c r="H534" s="238"/>
      <c r="I534" s="201"/>
      <c r="K534" s="12"/>
      <c r="N534" s="20"/>
      <c r="O534" s="12"/>
      <c r="Q534" s="12"/>
      <c r="R534" s="12"/>
    </row>
    <row r="535" spans="1:18" s="13" customFormat="1" x14ac:dyDescent="0.25">
      <c r="A535" s="176"/>
      <c r="B535" s="238"/>
      <c r="C535" s="20"/>
      <c r="D535" s="243"/>
      <c r="E535" s="1327"/>
      <c r="F535" s="298"/>
      <c r="G535" s="1845"/>
      <c r="H535" s="238"/>
      <c r="I535" s="201"/>
      <c r="K535" s="12"/>
      <c r="N535" s="20"/>
      <c r="O535" s="12"/>
      <c r="Q535" s="12"/>
      <c r="R535" s="12"/>
    </row>
    <row r="536" spans="1:18" s="13" customFormat="1" x14ac:dyDescent="0.25">
      <c r="A536" s="176"/>
      <c r="B536" s="238"/>
      <c r="C536" s="20"/>
      <c r="D536" s="243"/>
      <c r="E536" s="1327"/>
      <c r="F536" s="298"/>
      <c r="G536" s="1845"/>
      <c r="H536" s="238"/>
      <c r="I536" s="201"/>
      <c r="K536" s="12"/>
      <c r="N536" s="20"/>
      <c r="O536" s="12"/>
      <c r="Q536" s="12"/>
      <c r="R536" s="12"/>
    </row>
    <row r="537" spans="1:18" s="13" customFormat="1" x14ac:dyDescent="0.25">
      <c r="A537" s="176"/>
      <c r="B537" s="238"/>
      <c r="C537" s="20"/>
      <c r="D537" s="243"/>
      <c r="E537" s="1327"/>
      <c r="F537" s="298"/>
      <c r="G537" s="1845"/>
      <c r="H537" s="238"/>
      <c r="I537" s="201"/>
      <c r="K537" s="12"/>
      <c r="N537" s="20"/>
      <c r="O537" s="12"/>
      <c r="Q537" s="12"/>
      <c r="R537" s="12"/>
    </row>
    <row r="538" spans="1:18" s="13" customFormat="1" x14ac:dyDescent="0.25">
      <c r="A538" s="176"/>
      <c r="B538" s="238"/>
      <c r="C538" s="20"/>
      <c r="D538" s="243"/>
      <c r="E538" s="1327"/>
      <c r="F538" s="298"/>
      <c r="G538" s="1845"/>
      <c r="H538" s="238"/>
      <c r="I538" s="201"/>
      <c r="K538" s="12"/>
      <c r="N538" s="20"/>
      <c r="O538" s="12"/>
      <c r="Q538" s="12"/>
      <c r="R538" s="12"/>
    </row>
    <row r="539" spans="1:18" s="13" customFormat="1" x14ac:dyDescent="0.25">
      <c r="A539" s="176"/>
      <c r="B539" s="238"/>
      <c r="C539" s="20"/>
      <c r="D539" s="243"/>
      <c r="E539" s="1327"/>
      <c r="F539" s="298"/>
      <c r="G539" s="1845"/>
      <c r="H539" s="238"/>
      <c r="I539" s="201"/>
      <c r="K539" s="12"/>
      <c r="N539" s="20"/>
      <c r="O539" s="12"/>
      <c r="Q539" s="12"/>
      <c r="R539" s="12"/>
    </row>
    <row r="540" spans="1:18" s="13" customFormat="1" x14ac:dyDescent="0.25">
      <c r="A540" s="176"/>
      <c r="B540" s="238"/>
      <c r="C540" s="20"/>
      <c r="D540" s="243"/>
      <c r="E540" s="1327"/>
      <c r="F540" s="298"/>
      <c r="G540" s="1845"/>
      <c r="H540" s="238"/>
      <c r="I540" s="201"/>
      <c r="K540" s="12"/>
      <c r="N540" s="20"/>
      <c r="O540" s="12"/>
      <c r="Q540" s="12"/>
      <c r="R540" s="12"/>
    </row>
    <row r="541" spans="1:18" s="13" customFormat="1" x14ac:dyDescent="0.25">
      <c r="A541" s="176"/>
      <c r="B541" s="238"/>
      <c r="C541" s="20"/>
      <c r="D541" s="243"/>
      <c r="E541" s="1327"/>
      <c r="F541" s="298"/>
      <c r="G541" s="1845"/>
      <c r="H541" s="238"/>
      <c r="I541" s="201"/>
      <c r="K541" s="12"/>
      <c r="N541" s="20"/>
      <c r="O541" s="12"/>
      <c r="Q541" s="12"/>
      <c r="R541" s="12"/>
    </row>
    <row r="542" spans="1:18" s="13" customFormat="1" x14ac:dyDescent="0.25">
      <c r="A542" s="176"/>
      <c r="B542" s="238"/>
      <c r="C542" s="20"/>
      <c r="D542" s="243"/>
      <c r="E542" s="1327"/>
      <c r="F542" s="298"/>
      <c r="G542" s="1845"/>
      <c r="H542" s="238"/>
      <c r="I542" s="201"/>
      <c r="K542" s="12"/>
      <c r="N542" s="20"/>
      <c r="O542" s="12"/>
      <c r="Q542" s="12"/>
      <c r="R542" s="12"/>
    </row>
    <row r="543" spans="1:18" s="13" customFormat="1" x14ac:dyDescent="0.25">
      <c r="A543" s="176"/>
      <c r="B543" s="238"/>
      <c r="C543" s="20"/>
      <c r="D543" s="243"/>
      <c r="E543" s="1327"/>
      <c r="F543" s="298"/>
      <c r="G543" s="1845"/>
      <c r="H543" s="238"/>
      <c r="I543" s="201"/>
      <c r="K543" s="12"/>
      <c r="N543" s="20"/>
      <c r="O543" s="12"/>
      <c r="Q543" s="12"/>
      <c r="R543" s="12"/>
    </row>
    <row r="544" spans="1:18" s="13" customFormat="1" x14ac:dyDescent="0.25">
      <c r="A544" s="176"/>
      <c r="B544" s="238"/>
      <c r="C544" s="20"/>
      <c r="D544" s="243"/>
      <c r="E544" s="1327"/>
      <c r="F544" s="298"/>
      <c r="G544" s="1845"/>
      <c r="H544" s="238"/>
      <c r="I544" s="201"/>
      <c r="K544" s="12"/>
      <c r="N544" s="20"/>
      <c r="O544" s="12"/>
      <c r="Q544" s="12"/>
      <c r="R544" s="12"/>
    </row>
    <row r="545" spans="1:18" s="13" customFormat="1" x14ac:dyDescent="0.25">
      <c r="A545" s="176"/>
      <c r="B545" s="238"/>
      <c r="C545" s="20"/>
      <c r="D545" s="243"/>
      <c r="E545" s="1327"/>
      <c r="F545" s="298"/>
      <c r="G545" s="1845"/>
      <c r="H545" s="238"/>
      <c r="I545" s="201"/>
      <c r="K545" s="12"/>
      <c r="N545" s="20"/>
      <c r="O545" s="12"/>
      <c r="Q545" s="12"/>
      <c r="R545" s="12"/>
    </row>
    <row r="546" spans="1:18" s="13" customFormat="1" x14ac:dyDescent="0.25">
      <c r="A546" s="176"/>
      <c r="B546" s="238"/>
      <c r="C546" s="20"/>
      <c r="D546" s="243"/>
      <c r="E546" s="1327"/>
      <c r="F546" s="298"/>
      <c r="G546" s="1845"/>
      <c r="H546" s="238"/>
      <c r="I546" s="201"/>
      <c r="K546" s="12"/>
      <c r="N546" s="20"/>
      <c r="O546" s="12"/>
      <c r="Q546" s="12"/>
      <c r="R546" s="12"/>
    </row>
    <row r="547" spans="1:18" s="13" customFormat="1" x14ac:dyDescent="0.25">
      <c r="A547" s="176"/>
      <c r="B547" s="238"/>
      <c r="C547" s="20"/>
      <c r="D547" s="243"/>
      <c r="E547" s="1327"/>
      <c r="F547" s="298"/>
      <c r="G547" s="1845"/>
      <c r="H547" s="238"/>
      <c r="I547" s="201"/>
      <c r="K547" s="12"/>
      <c r="N547" s="20"/>
      <c r="O547" s="12"/>
      <c r="Q547" s="12"/>
      <c r="R547" s="12"/>
    </row>
    <row r="548" spans="1:18" s="13" customFormat="1" x14ac:dyDescent="0.25">
      <c r="A548" s="176"/>
      <c r="B548" s="238"/>
      <c r="C548" s="20"/>
      <c r="D548" s="243"/>
      <c r="E548" s="1327"/>
      <c r="F548" s="298"/>
      <c r="G548" s="1845"/>
      <c r="H548" s="238"/>
      <c r="I548" s="201"/>
      <c r="K548" s="12"/>
      <c r="N548" s="20"/>
      <c r="O548" s="12"/>
      <c r="Q548" s="12"/>
      <c r="R548" s="12"/>
    </row>
    <row r="549" spans="1:18" s="13" customFormat="1" x14ac:dyDescent="0.25">
      <c r="A549" s="176"/>
      <c r="B549" s="238"/>
      <c r="C549" s="20"/>
      <c r="D549" s="243"/>
      <c r="E549" s="1327"/>
      <c r="F549" s="298"/>
      <c r="G549" s="1845"/>
      <c r="H549" s="238"/>
      <c r="I549" s="201"/>
      <c r="K549" s="12"/>
      <c r="N549" s="20"/>
      <c r="O549" s="12"/>
      <c r="Q549" s="12"/>
      <c r="R549" s="12"/>
    </row>
    <row r="550" spans="1:18" s="13" customFormat="1" x14ac:dyDescent="0.25">
      <c r="A550" s="176"/>
      <c r="B550" s="238"/>
      <c r="C550" s="20"/>
      <c r="D550" s="243"/>
      <c r="E550" s="1327"/>
      <c r="F550" s="298"/>
      <c r="G550" s="1845"/>
      <c r="H550" s="238"/>
      <c r="I550" s="201"/>
      <c r="K550" s="12"/>
      <c r="N550" s="20"/>
      <c r="O550" s="12"/>
      <c r="Q550" s="12"/>
      <c r="R550" s="12"/>
    </row>
    <row r="551" spans="1:18" s="13" customFormat="1" x14ac:dyDescent="0.25">
      <c r="A551" s="176"/>
      <c r="B551" s="238"/>
      <c r="C551" s="20"/>
      <c r="D551" s="243"/>
      <c r="E551" s="1327"/>
      <c r="F551" s="298"/>
      <c r="G551" s="1845"/>
      <c r="H551" s="238"/>
      <c r="I551" s="201"/>
      <c r="K551" s="12"/>
      <c r="N551" s="20"/>
      <c r="O551" s="12"/>
      <c r="Q551" s="12"/>
      <c r="R551" s="12"/>
    </row>
    <row r="552" spans="1:18" s="13" customFormat="1" x14ac:dyDescent="0.25">
      <c r="A552" s="176"/>
      <c r="B552" s="238"/>
      <c r="C552" s="20"/>
      <c r="D552" s="243"/>
      <c r="E552" s="1327"/>
      <c r="F552" s="298"/>
      <c r="G552" s="1845"/>
      <c r="H552" s="238"/>
      <c r="I552" s="201"/>
      <c r="K552" s="12"/>
      <c r="N552" s="20"/>
      <c r="O552" s="12"/>
      <c r="Q552" s="12"/>
      <c r="R552" s="12"/>
    </row>
    <row r="553" spans="1:18" s="13" customFormat="1" x14ac:dyDescent="0.25">
      <c r="A553" s="176"/>
      <c r="B553" s="238"/>
      <c r="C553" s="20"/>
      <c r="D553" s="243"/>
      <c r="E553" s="1327"/>
      <c r="F553" s="298"/>
      <c r="G553" s="1845"/>
      <c r="H553" s="238"/>
      <c r="I553" s="201"/>
      <c r="K553" s="12"/>
      <c r="N553" s="20"/>
      <c r="O553" s="12"/>
      <c r="Q553" s="12"/>
      <c r="R553" s="12"/>
    </row>
    <row r="554" spans="1:18" s="13" customFormat="1" x14ac:dyDescent="0.25">
      <c r="A554" s="176"/>
      <c r="B554" s="238"/>
      <c r="C554" s="20"/>
      <c r="D554" s="243"/>
      <c r="E554" s="1327"/>
      <c r="F554" s="298"/>
      <c r="G554" s="1845"/>
      <c r="H554" s="238"/>
      <c r="I554" s="201"/>
      <c r="K554" s="12"/>
      <c r="N554" s="20"/>
      <c r="O554" s="12"/>
      <c r="Q554" s="12"/>
      <c r="R554" s="12"/>
    </row>
    <row r="555" spans="1:18" s="13" customFormat="1" x14ac:dyDescent="0.25">
      <c r="A555" s="176"/>
      <c r="B555" s="238"/>
      <c r="C555" s="20"/>
      <c r="D555" s="243"/>
      <c r="E555" s="1327"/>
      <c r="F555" s="298"/>
      <c r="G555" s="1845"/>
      <c r="H555" s="238"/>
      <c r="I555" s="201"/>
      <c r="K555" s="12"/>
      <c r="N555" s="20"/>
      <c r="O555" s="12"/>
      <c r="Q555" s="12"/>
      <c r="R555" s="12"/>
    </row>
    <row r="556" spans="1:18" s="13" customFormat="1" x14ac:dyDescent="0.25">
      <c r="A556" s="176"/>
      <c r="B556" s="238"/>
      <c r="C556" s="20"/>
      <c r="D556" s="243"/>
      <c r="E556" s="1327"/>
      <c r="F556" s="298"/>
      <c r="G556" s="1845"/>
      <c r="H556" s="238"/>
      <c r="I556" s="201"/>
      <c r="K556" s="12"/>
      <c r="N556" s="20"/>
      <c r="O556" s="12"/>
      <c r="Q556" s="12"/>
      <c r="R556" s="12"/>
    </row>
    <row r="557" spans="1:18" s="13" customFormat="1" x14ac:dyDescent="0.25">
      <c r="A557" s="176"/>
      <c r="B557" s="238"/>
      <c r="C557" s="20"/>
      <c r="D557" s="243"/>
      <c r="E557" s="1327"/>
      <c r="F557" s="298"/>
      <c r="G557" s="1845"/>
      <c r="H557" s="238"/>
      <c r="I557" s="201"/>
      <c r="K557" s="12"/>
      <c r="N557" s="20"/>
      <c r="O557" s="12"/>
      <c r="Q557" s="12"/>
      <c r="R557" s="12"/>
    </row>
    <row r="558" spans="1:18" s="13" customFormat="1" x14ac:dyDescent="0.25">
      <c r="A558" s="176"/>
      <c r="B558" s="238"/>
      <c r="C558" s="20"/>
      <c r="D558" s="243"/>
      <c r="E558" s="1327"/>
      <c r="F558" s="298"/>
      <c r="G558" s="1845"/>
      <c r="H558" s="238"/>
      <c r="I558" s="201"/>
      <c r="K558" s="12"/>
      <c r="N558" s="20"/>
      <c r="O558" s="12"/>
      <c r="Q558" s="12"/>
      <c r="R558" s="12"/>
    </row>
    <row r="559" spans="1:18" s="13" customFormat="1" x14ac:dyDescent="0.25">
      <c r="A559" s="176"/>
      <c r="B559" s="238"/>
      <c r="C559" s="20"/>
      <c r="D559" s="243"/>
      <c r="E559" s="1327"/>
      <c r="F559" s="298"/>
      <c r="G559" s="1845"/>
      <c r="H559" s="238"/>
      <c r="I559" s="201"/>
      <c r="K559" s="12"/>
      <c r="N559" s="20"/>
      <c r="O559" s="12"/>
      <c r="Q559" s="12"/>
      <c r="R559" s="12"/>
    </row>
    <row r="560" spans="1:18" s="13" customFormat="1" x14ac:dyDescent="0.25">
      <c r="A560" s="176"/>
      <c r="B560" s="238"/>
      <c r="C560" s="20"/>
      <c r="D560" s="243"/>
      <c r="E560" s="1327"/>
      <c r="F560" s="298"/>
      <c r="G560" s="1845"/>
      <c r="H560" s="238"/>
      <c r="I560" s="201"/>
      <c r="K560" s="12"/>
      <c r="N560" s="20"/>
      <c r="O560" s="12"/>
      <c r="Q560" s="12"/>
      <c r="R560" s="12"/>
    </row>
    <row r="561" spans="1:18" s="13" customFormat="1" x14ac:dyDescent="0.25">
      <c r="A561" s="176"/>
      <c r="B561" s="238"/>
      <c r="C561" s="20"/>
      <c r="D561" s="243"/>
      <c r="E561" s="1327"/>
      <c r="F561" s="298"/>
      <c r="G561" s="1845"/>
      <c r="H561" s="238"/>
      <c r="I561" s="201"/>
      <c r="K561" s="12"/>
      <c r="N561" s="20"/>
      <c r="O561" s="12"/>
      <c r="Q561" s="12"/>
      <c r="R561" s="12"/>
    </row>
    <row r="562" spans="1:18" s="13" customFormat="1" x14ac:dyDescent="0.25">
      <c r="A562" s="176"/>
      <c r="B562" s="238"/>
      <c r="C562" s="20"/>
      <c r="D562" s="243"/>
      <c r="E562" s="1327"/>
      <c r="F562" s="298"/>
      <c r="G562" s="1845"/>
      <c r="H562" s="238"/>
      <c r="I562" s="201"/>
      <c r="K562" s="12"/>
      <c r="N562" s="20"/>
      <c r="O562" s="12"/>
      <c r="Q562" s="12"/>
      <c r="R562" s="12"/>
    </row>
    <row r="563" spans="1:18" s="13" customFormat="1" x14ac:dyDescent="0.25">
      <c r="A563" s="176"/>
      <c r="B563" s="238"/>
      <c r="C563" s="20"/>
      <c r="D563" s="243"/>
      <c r="E563" s="1327"/>
      <c r="F563" s="298"/>
      <c r="G563" s="1845"/>
      <c r="H563" s="238"/>
      <c r="I563" s="201"/>
      <c r="K563" s="12"/>
      <c r="N563" s="20"/>
      <c r="O563" s="12"/>
      <c r="Q563" s="12"/>
      <c r="R563" s="12"/>
    </row>
    <row r="564" spans="1:18" s="13" customFormat="1" x14ac:dyDescent="0.25">
      <c r="A564" s="176"/>
      <c r="B564" s="238"/>
      <c r="C564" s="20"/>
      <c r="D564" s="243"/>
      <c r="E564" s="1327"/>
      <c r="F564" s="298"/>
      <c r="G564" s="1845"/>
      <c r="H564" s="238"/>
      <c r="I564" s="201"/>
      <c r="K564" s="12"/>
      <c r="N564" s="20"/>
      <c r="O564" s="12"/>
      <c r="Q564" s="12"/>
      <c r="R564" s="12"/>
    </row>
    <row r="565" spans="1:18" s="13" customFormat="1" x14ac:dyDescent="0.25">
      <c r="A565" s="176"/>
      <c r="B565" s="238"/>
      <c r="C565" s="20"/>
      <c r="D565" s="243"/>
      <c r="E565" s="1327"/>
      <c r="F565" s="298"/>
      <c r="G565" s="1845"/>
      <c r="H565" s="238"/>
      <c r="I565" s="201"/>
      <c r="K565" s="12"/>
      <c r="N565" s="20"/>
      <c r="O565" s="12"/>
      <c r="Q565" s="12"/>
      <c r="R565" s="12"/>
    </row>
    <row r="566" spans="1:18" s="13" customFormat="1" x14ac:dyDescent="0.25">
      <c r="A566" s="176"/>
      <c r="B566" s="238"/>
      <c r="C566" s="20"/>
      <c r="D566" s="243"/>
      <c r="E566" s="1327"/>
      <c r="F566" s="298"/>
      <c r="G566" s="1845"/>
      <c r="H566" s="238"/>
      <c r="I566" s="201"/>
      <c r="K566" s="12"/>
      <c r="N566" s="20"/>
      <c r="O566" s="12"/>
      <c r="Q566" s="12"/>
      <c r="R566" s="12"/>
    </row>
    <row r="567" spans="1:18" s="13" customFormat="1" x14ac:dyDescent="0.25">
      <c r="A567" s="176"/>
      <c r="B567" s="238"/>
      <c r="C567" s="20"/>
      <c r="D567" s="243"/>
      <c r="E567" s="1327"/>
      <c r="F567" s="298"/>
      <c r="G567" s="1845"/>
      <c r="H567" s="238"/>
      <c r="I567" s="201"/>
      <c r="K567" s="12"/>
      <c r="N567" s="20"/>
      <c r="O567" s="12"/>
      <c r="Q567" s="12"/>
      <c r="R567" s="12"/>
    </row>
    <row r="568" spans="1:18" s="13" customFormat="1" x14ac:dyDescent="0.25">
      <c r="A568" s="176"/>
      <c r="B568" s="238"/>
      <c r="C568" s="20"/>
      <c r="D568" s="243"/>
      <c r="E568" s="1327"/>
      <c r="F568" s="298"/>
      <c r="G568" s="1845"/>
      <c r="H568" s="238"/>
      <c r="I568" s="201"/>
      <c r="K568" s="12"/>
      <c r="N568" s="20"/>
      <c r="O568" s="12"/>
      <c r="Q568" s="12"/>
      <c r="R568" s="12"/>
    </row>
    <row r="569" spans="1:18" s="13" customFormat="1" x14ac:dyDescent="0.25">
      <c r="A569" s="176"/>
      <c r="B569" s="238"/>
      <c r="C569" s="20"/>
      <c r="D569" s="243"/>
      <c r="E569" s="1327"/>
      <c r="F569" s="298"/>
      <c r="G569" s="1845"/>
      <c r="H569" s="238"/>
      <c r="I569" s="201"/>
      <c r="K569" s="12"/>
      <c r="N569" s="20"/>
      <c r="O569" s="12"/>
      <c r="Q569" s="12"/>
      <c r="R569" s="12"/>
    </row>
    <row r="570" spans="1:18" s="13" customFormat="1" x14ac:dyDescent="0.25">
      <c r="A570" s="176"/>
      <c r="B570" s="238"/>
      <c r="C570" s="20"/>
      <c r="D570" s="243"/>
      <c r="E570" s="1327"/>
      <c r="F570" s="298"/>
      <c r="G570" s="1845"/>
      <c r="H570" s="238"/>
      <c r="I570" s="201"/>
      <c r="K570" s="12"/>
      <c r="N570" s="20"/>
      <c r="O570" s="12"/>
      <c r="Q570" s="12"/>
      <c r="R570" s="12"/>
    </row>
    <row r="571" spans="1:18" s="13" customFormat="1" x14ac:dyDescent="0.25">
      <c r="A571" s="176"/>
      <c r="B571" s="238"/>
      <c r="C571" s="20"/>
      <c r="D571" s="243"/>
      <c r="E571" s="1327"/>
      <c r="F571" s="298"/>
      <c r="G571" s="1845"/>
      <c r="H571" s="238"/>
      <c r="I571" s="201"/>
      <c r="K571" s="12"/>
      <c r="N571" s="20"/>
      <c r="O571" s="12"/>
      <c r="Q571" s="12"/>
      <c r="R571" s="12"/>
    </row>
    <row r="572" spans="1:18" s="13" customFormat="1" x14ac:dyDescent="0.25">
      <c r="A572" s="176"/>
      <c r="B572" s="238"/>
      <c r="C572" s="20"/>
      <c r="D572" s="243"/>
      <c r="E572" s="1327"/>
      <c r="F572" s="298"/>
      <c r="G572" s="1845"/>
      <c r="H572" s="238"/>
      <c r="I572" s="201"/>
      <c r="K572" s="12"/>
      <c r="N572" s="20"/>
      <c r="O572" s="12"/>
      <c r="Q572" s="12"/>
      <c r="R572" s="12"/>
    </row>
    <row r="573" spans="1:18" s="13" customFormat="1" x14ac:dyDescent="0.25">
      <c r="A573" s="176"/>
      <c r="B573" s="238"/>
      <c r="C573" s="20"/>
      <c r="D573" s="243"/>
      <c r="E573" s="1327"/>
      <c r="F573" s="298"/>
      <c r="G573" s="1845"/>
      <c r="H573" s="238"/>
      <c r="I573" s="201"/>
      <c r="K573" s="12"/>
      <c r="N573" s="20"/>
      <c r="O573" s="12"/>
      <c r="Q573" s="12"/>
      <c r="R573" s="12"/>
    </row>
    <row r="574" spans="1:18" s="13" customFormat="1" x14ac:dyDescent="0.25">
      <c r="A574" s="176"/>
      <c r="B574" s="238"/>
      <c r="C574" s="20"/>
      <c r="D574" s="243"/>
      <c r="E574" s="1327"/>
      <c r="F574" s="298"/>
      <c r="G574" s="1845"/>
      <c r="H574" s="238"/>
      <c r="I574" s="201"/>
      <c r="K574" s="12"/>
      <c r="N574" s="20"/>
      <c r="O574" s="12"/>
      <c r="Q574" s="12"/>
      <c r="R574" s="12"/>
    </row>
    <row r="575" spans="1:18" s="13" customFormat="1" x14ac:dyDescent="0.25">
      <c r="A575" s="176"/>
      <c r="B575" s="238"/>
      <c r="C575" s="20"/>
      <c r="D575" s="243"/>
      <c r="E575" s="1327"/>
      <c r="F575" s="298"/>
      <c r="G575" s="1845"/>
      <c r="H575" s="238"/>
      <c r="I575" s="201"/>
      <c r="K575" s="12"/>
      <c r="N575" s="20"/>
      <c r="O575" s="12"/>
      <c r="Q575" s="12"/>
      <c r="R575" s="12"/>
    </row>
    <row r="576" spans="1:18" s="13" customFormat="1" x14ac:dyDescent="0.25">
      <c r="A576" s="176"/>
      <c r="B576" s="238"/>
      <c r="C576" s="20"/>
      <c r="D576" s="243"/>
      <c r="E576" s="1327"/>
      <c r="F576" s="298"/>
      <c r="G576" s="1845"/>
      <c r="H576" s="238"/>
      <c r="I576" s="201"/>
      <c r="K576" s="12"/>
      <c r="N576" s="20"/>
      <c r="O576" s="12"/>
      <c r="Q576" s="12"/>
      <c r="R576" s="12"/>
    </row>
    <row r="577" spans="1:18" s="13" customFormat="1" x14ac:dyDescent="0.25">
      <c r="A577" s="176"/>
      <c r="B577" s="238"/>
      <c r="C577" s="20"/>
      <c r="D577" s="243"/>
      <c r="E577" s="1327"/>
      <c r="F577" s="298"/>
      <c r="G577" s="1845"/>
      <c r="H577" s="238"/>
      <c r="I577" s="201"/>
      <c r="K577" s="12"/>
      <c r="N577" s="20"/>
      <c r="O577" s="12"/>
      <c r="Q577" s="12"/>
      <c r="R577" s="12"/>
    </row>
    <row r="578" spans="1:18" s="13" customFormat="1" x14ac:dyDescent="0.25">
      <c r="A578" s="176"/>
      <c r="B578" s="238"/>
      <c r="C578" s="20"/>
      <c r="D578" s="243"/>
      <c r="E578" s="1327"/>
      <c r="F578" s="298"/>
      <c r="G578" s="1845"/>
      <c r="H578" s="238"/>
      <c r="I578" s="201"/>
      <c r="K578" s="12"/>
      <c r="N578" s="20"/>
      <c r="O578" s="12"/>
      <c r="Q578" s="12"/>
      <c r="R578" s="12"/>
    </row>
    <row r="579" spans="1:18" s="13" customFormat="1" x14ac:dyDescent="0.25">
      <c r="A579" s="176"/>
      <c r="B579" s="238"/>
      <c r="C579" s="20"/>
      <c r="D579" s="243"/>
      <c r="E579" s="1327"/>
      <c r="F579" s="298"/>
      <c r="G579" s="1845"/>
      <c r="H579" s="238"/>
      <c r="I579" s="201"/>
      <c r="K579" s="12"/>
      <c r="N579" s="20"/>
      <c r="O579" s="12"/>
      <c r="Q579" s="12"/>
      <c r="R579" s="12"/>
    </row>
    <row r="580" spans="1:18" s="13" customFormat="1" x14ac:dyDescent="0.25">
      <c r="A580" s="176"/>
      <c r="B580" s="238"/>
      <c r="C580" s="20"/>
      <c r="D580" s="243"/>
      <c r="E580" s="1327"/>
      <c r="F580" s="298"/>
      <c r="G580" s="1845"/>
      <c r="H580" s="238"/>
      <c r="I580" s="201"/>
      <c r="K580" s="12"/>
      <c r="N580" s="20"/>
      <c r="O580" s="12"/>
      <c r="Q580" s="12"/>
      <c r="R580" s="12"/>
    </row>
    <row r="581" spans="1:18" s="13" customFormat="1" x14ac:dyDescent="0.25">
      <c r="A581" s="176"/>
      <c r="B581" s="238"/>
      <c r="C581" s="20"/>
      <c r="D581" s="243"/>
      <c r="E581" s="1327"/>
      <c r="F581" s="298"/>
      <c r="G581" s="1845"/>
      <c r="H581" s="238"/>
      <c r="I581" s="201"/>
      <c r="K581" s="12"/>
      <c r="N581" s="20"/>
      <c r="O581" s="12"/>
      <c r="Q581" s="12"/>
      <c r="R581" s="12"/>
    </row>
    <row r="582" spans="1:18" s="13" customFormat="1" x14ac:dyDescent="0.25">
      <c r="A582" s="176"/>
      <c r="B582" s="238"/>
      <c r="C582" s="20"/>
      <c r="D582" s="243"/>
      <c r="E582" s="1327"/>
      <c r="F582" s="298"/>
      <c r="G582" s="1845"/>
      <c r="H582" s="238"/>
      <c r="I582" s="201"/>
      <c r="K582" s="12"/>
      <c r="N582" s="20"/>
      <c r="O582" s="12"/>
      <c r="Q582" s="12"/>
      <c r="R582" s="12"/>
    </row>
    <row r="583" spans="1:18" s="13" customFormat="1" x14ac:dyDescent="0.25">
      <c r="A583" s="176"/>
      <c r="B583" s="238"/>
      <c r="C583" s="20"/>
      <c r="D583" s="243"/>
      <c r="E583" s="1327"/>
      <c r="F583" s="298"/>
      <c r="G583" s="1845"/>
      <c r="H583" s="238"/>
      <c r="I583" s="201"/>
      <c r="K583" s="12"/>
      <c r="N583" s="20"/>
      <c r="O583" s="12"/>
      <c r="Q583" s="12"/>
      <c r="R583" s="12"/>
    </row>
    <row r="584" spans="1:18" s="13" customFormat="1" x14ac:dyDescent="0.25">
      <c r="A584" s="176"/>
      <c r="B584" s="238"/>
      <c r="C584" s="20"/>
      <c r="D584" s="243"/>
      <c r="E584" s="1327"/>
      <c r="F584" s="298"/>
      <c r="G584" s="1845"/>
      <c r="H584" s="238"/>
      <c r="I584" s="201"/>
      <c r="K584" s="12"/>
      <c r="N584" s="20"/>
      <c r="O584" s="12"/>
      <c r="Q584" s="12"/>
      <c r="R584" s="12"/>
    </row>
    <row r="585" spans="1:18" s="13" customFormat="1" x14ac:dyDescent="0.25">
      <c r="A585" s="176"/>
      <c r="B585" s="238"/>
      <c r="C585" s="20"/>
      <c r="D585" s="243"/>
      <c r="E585" s="1327"/>
      <c r="F585" s="298"/>
      <c r="G585" s="1845"/>
      <c r="H585" s="238"/>
      <c r="I585" s="201"/>
      <c r="K585" s="12"/>
      <c r="N585" s="20"/>
      <c r="O585" s="12"/>
      <c r="Q585" s="12"/>
      <c r="R585" s="12"/>
    </row>
    <row r="586" spans="1:18" s="13" customFormat="1" x14ac:dyDescent="0.25">
      <c r="A586" s="176"/>
      <c r="B586" s="238"/>
      <c r="C586" s="20"/>
      <c r="D586" s="243"/>
      <c r="E586" s="1327"/>
      <c r="F586" s="298"/>
      <c r="G586" s="1845"/>
      <c r="H586" s="238"/>
      <c r="I586" s="201"/>
      <c r="K586" s="12"/>
      <c r="N586" s="20"/>
      <c r="O586" s="12"/>
      <c r="Q586" s="12"/>
      <c r="R586" s="12"/>
    </row>
    <row r="587" spans="1:18" s="13" customFormat="1" x14ac:dyDescent="0.25">
      <c r="A587" s="176"/>
      <c r="B587" s="238"/>
      <c r="C587" s="20"/>
      <c r="D587" s="243"/>
      <c r="E587" s="1327"/>
      <c r="F587" s="298"/>
      <c r="G587" s="1845"/>
      <c r="H587" s="238"/>
      <c r="I587" s="201"/>
      <c r="K587" s="12"/>
      <c r="N587" s="20"/>
      <c r="O587" s="12"/>
      <c r="Q587" s="12"/>
      <c r="R587" s="12"/>
    </row>
    <row r="588" spans="1:18" s="13" customFormat="1" x14ac:dyDescent="0.25">
      <c r="A588" s="176"/>
      <c r="B588" s="238"/>
      <c r="C588" s="20"/>
      <c r="D588" s="243"/>
      <c r="E588" s="1327"/>
      <c r="F588" s="298"/>
      <c r="G588" s="1845"/>
      <c r="H588" s="238"/>
      <c r="I588" s="201"/>
      <c r="K588" s="12"/>
      <c r="N588" s="20"/>
      <c r="O588" s="12"/>
      <c r="Q588" s="12"/>
      <c r="R588" s="12"/>
    </row>
    <row r="589" spans="1:18" s="13" customFormat="1" x14ac:dyDescent="0.25">
      <c r="A589" s="176"/>
      <c r="B589" s="238"/>
      <c r="C589" s="20"/>
      <c r="D589" s="243"/>
      <c r="E589" s="1327"/>
      <c r="F589" s="298"/>
      <c r="G589" s="1845"/>
      <c r="H589" s="238"/>
      <c r="I589" s="201"/>
      <c r="K589" s="12"/>
      <c r="N589" s="20"/>
      <c r="O589" s="12"/>
      <c r="Q589" s="12"/>
      <c r="R589" s="12"/>
    </row>
    <row r="590" spans="1:18" s="13" customFormat="1" x14ac:dyDescent="0.25">
      <c r="A590" s="176"/>
      <c r="B590" s="238"/>
      <c r="C590" s="20"/>
      <c r="D590" s="243"/>
      <c r="E590" s="1327"/>
      <c r="F590" s="298"/>
      <c r="G590" s="1845"/>
      <c r="H590" s="238"/>
      <c r="I590" s="201"/>
      <c r="K590" s="12"/>
      <c r="N590" s="20"/>
      <c r="O590" s="12"/>
      <c r="Q590" s="12"/>
      <c r="R590" s="12"/>
    </row>
    <row r="591" spans="1:18" s="13" customFormat="1" x14ac:dyDescent="0.25">
      <c r="A591" s="176"/>
      <c r="B591" s="238"/>
      <c r="C591" s="20"/>
      <c r="D591" s="243"/>
      <c r="E591" s="1327"/>
      <c r="F591" s="298"/>
      <c r="G591" s="1845"/>
      <c r="H591" s="238"/>
      <c r="I591" s="201"/>
      <c r="K591" s="12"/>
      <c r="N591" s="20"/>
      <c r="O591" s="12"/>
      <c r="Q591" s="12"/>
      <c r="R591" s="12"/>
    </row>
    <row r="592" spans="1:18" s="13" customFormat="1" x14ac:dyDescent="0.25">
      <c r="A592" s="176"/>
      <c r="B592" s="238"/>
      <c r="C592" s="20"/>
      <c r="D592" s="243"/>
      <c r="E592" s="1327"/>
      <c r="F592" s="298"/>
      <c r="G592" s="1845"/>
      <c r="H592" s="238"/>
      <c r="I592" s="201"/>
      <c r="K592" s="12"/>
      <c r="N592" s="20"/>
      <c r="O592" s="12"/>
      <c r="Q592" s="12"/>
      <c r="R592" s="12"/>
    </row>
    <row r="593" spans="1:18" s="13" customFormat="1" x14ac:dyDescent="0.25">
      <c r="A593" s="176"/>
      <c r="B593" s="238"/>
      <c r="C593" s="20"/>
      <c r="D593" s="243"/>
      <c r="E593" s="1327"/>
      <c r="F593" s="298"/>
      <c r="G593" s="1845"/>
      <c r="H593" s="238"/>
      <c r="I593" s="201"/>
      <c r="K593" s="12"/>
      <c r="N593" s="20"/>
      <c r="O593" s="12"/>
      <c r="Q593" s="12"/>
      <c r="R593" s="12"/>
    </row>
    <row r="594" spans="1:18" s="13" customFormat="1" x14ac:dyDescent="0.25">
      <c r="A594" s="176"/>
      <c r="B594" s="238"/>
      <c r="C594" s="20"/>
      <c r="D594" s="243"/>
      <c r="E594" s="1327"/>
      <c r="F594" s="298"/>
      <c r="G594" s="1845"/>
      <c r="H594" s="238"/>
      <c r="I594" s="201"/>
      <c r="K594" s="12"/>
      <c r="N594" s="20"/>
      <c r="O594" s="12"/>
      <c r="Q594" s="12"/>
      <c r="R594" s="12"/>
    </row>
    <row r="595" spans="1:18" s="13" customFormat="1" x14ac:dyDescent="0.25">
      <c r="A595" s="176"/>
      <c r="B595" s="238"/>
      <c r="C595" s="20"/>
      <c r="D595" s="243"/>
      <c r="E595" s="1327"/>
      <c r="F595" s="298"/>
      <c r="G595" s="1845"/>
      <c r="H595" s="238"/>
      <c r="I595" s="201"/>
      <c r="K595" s="12"/>
      <c r="N595" s="20"/>
      <c r="O595" s="12"/>
      <c r="Q595" s="12"/>
      <c r="R595" s="12"/>
    </row>
    <row r="596" spans="1:18" s="13" customFormat="1" x14ac:dyDescent="0.25">
      <c r="A596" s="176"/>
      <c r="B596" s="238"/>
      <c r="C596" s="20"/>
      <c r="D596" s="243"/>
      <c r="E596" s="1327"/>
      <c r="F596" s="298"/>
      <c r="G596" s="1845"/>
      <c r="H596" s="238"/>
      <c r="I596" s="201"/>
      <c r="K596" s="12"/>
      <c r="N596" s="20"/>
      <c r="O596" s="12"/>
      <c r="Q596" s="12"/>
      <c r="R596" s="12"/>
    </row>
    <row r="597" spans="1:18" s="13" customFormat="1" x14ac:dyDescent="0.25">
      <c r="A597" s="176"/>
      <c r="B597" s="238"/>
      <c r="C597" s="20"/>
      <c r="D597" s="243"/>
      <c r="E597" s="1327"/>
      <c r="F597" s="298"/>
      <c r="G597" s="1845"/>
      <c r="H597" s="238"/>
      <c r="I597" s="201"/>
      <c r="K597" s="12"/>
      <c r="N597" s="20"/>
      <c r="O597" s="12"/>
      <c r="Q597" s="12"/>
      <c r="R597" s="12"/>
    </row>
    <row r="598" spans="1:18" s="13" customFormat="1" x14ac:dyDescent="0.25">
      <c r="A598" s="176"/>
      <c r="B598" s="238"/>
      <c r="C598" s="20"/>
      <c r="D598" s="243"/>
      <c r="E598" s="1327"/>
      <c r="F598" s="298"/>
      <c r="G598" s="1845"/>
      <c r="H598" s="238"/>
      <c r="I598" s="201"/>
      <c r="K598" s="12"/>
      <c r="N598" s="20"/>
      <c r="O598" s="12"/>
      <c r="Q598" s="12"/>
      <c r="R598" s="12"/>
    </row>
    <row r="599" spans="1:18" s="13" customFormat="1" x14ac:dyDescent="0.25">
      <c r="A599" s="176"/>
      <c r="B599" s="238"/>
      <c r="C599" s="20"/>
      <c r="D599" s="243"/>
      <c r="E599" s="1327"/>
      <c r="F599" s="298"/>
      <c r="G599" s="1845"/>
      <c r="H599" s="238"/>
      <c r="I599" s="201"/>
      <c r="K599" s="12"/>
      <c r="N599" s="20"/>
      <c r="O599" s="12"/>
      <c r="Q599" s="12"/>
      <c r="R599" s="12"/>
    </row>
    <row r="600" spans="1:18" s="13" customFormat="1" x14ac:dyDescent="0.25">
      <c r="A600" s="176"/>
      <c r="B600" s="238"/>
      <c r="C600" s="20"/>
      <c r="D600" s="243"/>
      <c r="E600" s="1327"/>
      <c r="F600" s="298"/>
      <c r="G600" s="1845"/>
      <c r="H600" s="238"/>
      <c r="I600" s="201"/>
      <c r="K600" s="12"/>
      <c r="N600" s="20"/>
      <c r="O600" s="12"/>
      <c r="Q600" s="12"/>
      <c r="R600" s="12"/>
    </row>
    <row r="601" spans="1:18" s="13" customFormat="1" x14ac:dyDescent="0.25">
      <c r="A601" s="176"/>
      <c r="B601" s="238"/>
      <c r="C601" s="20"/>
      <c r="D601" s="243"/>
      <c r="E601" s="1327"/>
      <c r="F601" s="298"/>
      <c r="G601" s="1845"/>
      <c r="H601" s="238"/>
      <c r="I601" s="201"/>
      <c r="K601" s="12"/>
      <c r="N601" s="20"/>
      <c r="O601" s="12"/>
      <c r="Q601" s="12"/>
      <c r="R601" s="12"/>
    </row>
    <row r="602" spans="1:18" s="13" customFormat="1" x14ac:dyDescent="0.25">
      <c r="A602" s="176"/>
      <c r="B602" s="238"/>
      <c r="C602" s="20"/>
      <c r="D602" s="243"/>
      <c r="E602" s="1327"/>
      <c r="F602" s="298"/>
      <c r="G602" s="1845"/>
      <c r="H602" s="238"/>
      <c r="I602" s="201"/>
      <c r="K602" s="12"/>
      <c r="N602" s="20"/>
      <c r="O602" s="12"/>
      <c r="Q602" s="12"/>
      <c r="R602" s="12"/>
    </row>
    <row r="603" spans="1:18" s="13" customFormat="1" x14ac:dyDescent="0.25">
      <c r="A603" s="176"/>
      <c r="B603" s="238"/>
      <c r="C603" s="20"/>
      <c r="D603" s="243"/>
      <c r="E603" s="1327"/>
      <c r="F603" s="298"/>
      <c r="G603" s="1845"/>
      <c r="H603" s="238"/>
      <c r="I603" s="201"/>
      <c r="K603" s="12"/>
      <c r="N603" s="20"/>
      <c r="O603" s="12"/>
      <c r="Q603" s="12"/>
      <c r="R603" s="12"/>
    </row>
    <row r="604" spans="1:18" s="13" customFormat="1" x14ac:dyDescent="0.25">
      <c r="A604" s="176"/>
      <c r="B604" s="238"/>
      <c r="C604" s="20"/>
      <c r="D604" s="243"/>
      <c r="E604" s="1327"/>
      <c r="F604" s="298"/>
      <c r="G604" s="1845"/>
      <c r="H604" s="238"/>
      <c r="I604" s="201"/>
      <c r="K604" s="12"/>
      <c r="N604" s="20"/>
      <c r="O604" s="12"/>
      <c r="Q604" s="12"/>
      <c r="R604" s="12"/>
    </row>
    <row r="605" spans="1:18" s="13" customFormat="1" x14ac:dyDescent="0.25">
      <c r="A605" s="176"/>
      <c r="B605" s="238"/>
      <c r="C605" s="20"/>
      <c r="D605" s="243"/>
      <c r="E605" s="1327"/>
      <c r="F605" s="298"/>
      <c r="G605" s="1845"/>
      <c r="H605" s="238"/>
      <c r="I605" s="201"/>
      <c r="K605" s="12"/>
      <c r="N605" s="20"/>
      <c r="O605" s="12"/>
      <c r="Q605" s="12"/>
      <c r="R605" s="12"/>
    </row>
    <row r="606" spans="1:18" s="13" customFormat="1" x14ac:dyDescent="0.25">
      <c r="A606" s="176"/>
      <c r="B606" s="238"/>
      <c r="C606" s="20"/>
      <c r="D606" s="243"/>
      <c r="E606" s="1327"/>
      <c r="F606" s="298"/>
      <c r="G606" s="1845"/>
      <c r="H606" s="238"/>
      <c r="I606" s="201"/>
      <c r="K606" s="12"/>
      <c r="N606" s="20"/>
      <c r="O606" s="12"/>
      <c r="Q606" s="12"/>
      <c r="R606" s="12"/>
    </row>
    <row r="607" spans="1:18" s="13" customFormat="1" x14ac:dyDescent="0.25">
      <c r="A607" s="176"/>
      <c r="B607" s="238"/>
      <c r="C607" s="20"/>
      <c r="D607" s="243"/>
      <c r="E607" s="1327"/>
      <c r="F607" s="298"/>
      <c r="G607" s="1845"/>
      <c r="H607" s="238"/>
      <c r="I607" s="201"/>
      <c r="K607" s="12"/>
      <c r="N607" s="20"/>
      <c r="O607" s="12"/>
      <c r="Q607" s="12"/>
      <c r="R607" s="12"/>
    </row>
    <row r="608" spans="1:18" s="13" customFormat="1" x14ac:dyDescent="0.25">
      <c r="A608" s="176"/>
      <c r="B608" s="238"/>
      <c r="C608" s="20"/>
      <c r="D608" s="243"/>
      <c r="E608" s="1327"/>
      <c r="F608" s="298"/>
      <c r="G608" s="1845"/>
      <c r="H608" s="238"/>
      <c r="I608" s="201"/>
      <c r="K608" s="12"/>
      <c r="N608" s="20"/>
      <c r="O608" s="12"/>
      <c r="Q608" s="12"/>
      <c r="R608" s="12"/>
    </row>
    <row r="609" spans="1:18" s="13" customFormat="1" x14ac:dyDescent="0.25">
      <c r="A609" s="176"/>
      <c r="B609" s="238"/>
      <c r="C609" s="20"/>
      <c r="D609" s="243"/>
      <c r="E609" s="1327"/>
      <c r="F609" s="299"/>
      <c r="G609" s="1845"/>
      <c r="H609" s="238"/>
      <c r="I609" s="201"/>
      <c r="K609" s="12"/>
      <c r="N609" s="20"/>
      <c r="O609" s="12"/>
      <c r="Q609" s="12"/>
      <c r="R609" s="12"/>
    </row>
    <row r="610" spans="1:18" s="13" customFormat="1" x14ac:dyDescent="0.25">
      <c r="A610" s="176"/>
      <c r="B610" s="238"/>
      <c r="C610" s="20"/>
      <c r="D610" s="243"/>
      <c r="E610" s="1327"/>
      <c r="F610" s="299"/>
      <c r="G610" s="1845"/>
      <c r="H610" s="238"/>
      <c r="I610" s="201"/>
      <c r="K610" s="12"/>
      <c r="N610" s="20"/>
      <c r="O610" s="12"/>
      <c r="Q610" s="12"/>
      <c r="R610" s="12"/>
    </row>
    <row r="611" spans="1:18" s="13" customFormat="1" x14ac:dyDescent="0.25">
      <c r="A611" s="176"/>
      <c r="B611" s="238"/>
      <c r="C611" s="20"/>
      <c r="D611" s="243"/>
      <c r="E611" s="1327"/>
      <c r="F611" s="299"/>
      <c r="G611" s="1845"/>
      <c r="H611" s="238"/>
      <c r="I611" s="201"/>
      <c r="K611" s="12"/>
      <c r="N611" s="20"/>
      <c r="O611" s="12"/>
      <c r="Q611" s="12"/>
      <c r="R611" s="12"/>
    </row>
    <row r="612" spans="1:18" s="13" customFormat="1" x14ac:dyDescent="0.25">
      <c r="A612" s="176"/>
      <c r="B612" s="238"/>
      <c r="C612" s="20"/>
      <c r="D612" s="243"/>
      <c r="E612" s="1327"/>
      <c r="F612" s="299"/>
      <c r="G612" s="1845"/>
      <c r="H612" s="238"/>
      <c r="I612" s="201"/>
      <c r="K612" s="12"/>
      <c r="N612" s="20"/>
      <c r="O612" s="12"/>
      <c r="Q612" s="12"/>
      <c r="R612" s="12"/>
    </row>
    <row r="613" spans="1:18" s="13" customFormat="1" x14ac:dyDescent="0.25">
      <c r="A613" s="176"/>
      <c r="B613" s="238"/>
      <c r="C613" s="20"/>
      <c r="D613" s="243"/>
      <c r="E613" s="1327"/>
      <c r="F613" s="299"/>
      <c r="G613" s="1845"/>
      <c r="H613" s="238"/>
      <c r="I613" s="201"/>
      <c r="K613" s="12"/>
      <c r="N613" s="20"/>
      <c r="O613" s="12"/>
      <c r="Q613" s="12"/>
      <c r="R613" s="12"/>
    </row>
    <row r="614" spans="1:18" s="13" customFormat="1" x14ac:dyDescent="0.25">
      <c r="A614" s="176"/>
      <c r="B614" s="238"/>
      <c r="C614" s="20"/>
      <c r="D614" s="243"/>
      <c r="E614" s="1327"/>
      <c r="F614" s="299"/>
      <c r="G614" s="1845"/>
      <c r="H614" s="238"/>
      <c r="I614" s="201"/>
      <c r="K614" s="12"/>
      <c r="N614" s="20"/>
      <c r="O614" s="12"/>
      <c r="Q614" s="12"/>
      <c r="R614" s="12"/>
    </row>
    <row r="615" spans="1:18" s="13" customFormat="1" x14ac:dyDescent="0.25">
      <c r="A615" s="176"/>
      <c r="B615" s="238"/>
      <c r="C615" s="20"/>
      <c r="D615" s="243"/>
      <c r="E615" s="1327"/>
      <c r="F615" s="299"/>
      <c r="G615" s="1845"/>
      <c r="H615" s="238"/>
      <c r="I615" s="201"/>
      <c r="K615" s="12"/>
      <c r="N615" s="20"/>
      <c r="O615" s="12"/>
      <c r="Q615" s="12"/>
      <c r="R615" s="12"/>
    </row>
    <row r="616" spans="1:18" s="13" customFormat="1" x14ac:dyDescent="0.25">
      <c r="A616" s="176"/>
      <c r="B616" s="238"/>
      <c r="C616" s="20"/>
      <c r="D616" s="243"/>
      <c r="E616" s="1327"/>
      <c r="F616" s="299"/>
      <c r="G616" s="1845"/>
      <c r="H616" s="238"/>
      <c r="I616" s="201"/>
      <c r="K616" s="12"/>
      <c r="N616" s="20"/>
      <c r="O616" s="12"/>
      <c r="Q616" s="12"/>
      <c r="R616" s="12"/>
    </row>
    <row r="617" spans="1:18" s="13" customFormat="1" x14ac:dyDescent="0.25">
      <c r="A617" s="176"/>
      <c r="B617" s="238"/>
      <c r="C617" s="20"/>
      <c r="D617" s="243"/>
      <c r="E617" s="1327"/>
      <c r="F617" s="299"/>
      <c r="G617" s="1845"/>
      <c r="H617" s="238"/>
      <c r="I617" s="201"/>
      <c r="K617" s="12"/>
      <c r="N617" s="20"/>
      <c r="O617" s="12"/>
      <c r="Q617" s="12"/>
      <c r="R617" s="12"/>
    </row>
    <row r="618" spans="1:18" s="13" customFormat="1" x14ac:dyDescent="0.25">
      <c r="A618" s="176"/>
      <c r="B618" s="238"/>
      <c r="C618" s="20"/>
      <c r="D618" s="243"/>
      <c r="E618" s="1327"/>
      <c r="F618" s="299"/>
      <c r="G618" s="1845"/>
      <c r="H618" s="238"/>
      <c r="I618" s="201"/>
      <c r="K618" s="12"/>
      <c r="N618" s="20"/>
      <c r="O618" s="12"/>
      <c r="Q618" s="12"/>
      <c r="R618" s="12"/>
    </row>
    <row r="619" spans="1:18" s="13" customFormat="1" x14ac:dyDescent="0.25">
      <c r="A619" s="176"/>
      <c r="B619" s="238"/>
      <c r="C619" s="20"/>
      <c r="D619" s="243"/>
      <c r="E619" s="1327"/>
      <c r="F619" s="299"/>
      <c r="G619" s="1845"/>
      <c r="H619" s="238"/>
      <c r="I619" s="201"/>
      <c r="K619" s="12"/>
      <c r="N619" s="20"/>
      <c r="O619" s="12"/>
      <c r="Q619" s="12"/>
      <c r="R619" s="12"/>
    </row>
    <row r="620" spans="1:18" s="13" customFormat="1" x14ac:dyDescent="0.25">
      <c r="A620" s="176"/>
      <c r="B620" s="238"/>
      <c r="C620" s="20"/>
      <c r="D620" s="243"/>
      <c r="E620" s="1327"/>
      <c r="F620" s="299"/>
      <c r="G620" s="1845"/>
      <c r="H620" s="238"/>
      <c r="I620" s="201"/>
      <c r="K620" s="12"/>
      <c r="N620" s="20"/>
      <c r="O620" s="12"/>
      <c r="Q620" s="12"/>
      <c r="R620" s="12"/>
    </row>
    <row r="621" spans="1:18" s="13" customFormat="1" x14ac:dyDescent="0.25">
      <c r="A621" s="176"/>
      <c r="B621" s="238"/>
      <c r="C621" s="20"/>
      <c r="D621" s="243"/>
      <c r="E621" s="1327"/>
      <c r="F621" s="299"/>
      <c r="G621" s="1845"/>
      <c r="H621" s="238"/>
      <c r="I621" s="201"/>
      <c r="K621" s="12"/>
      <c r="N621" s="20"/>
      <c r="O621" s="12"/>
      <c r="Q621" s="12"/>
      <c r="R621" s="12"/>
    </row>
    <row r="622" spans="1:18" s="13" customFormat="1" x14ac:dyDescent="0.25">
      <c r="A622" s="176"/>
      <c r="B622" s="238"/>
      <c r="C622" s="20"/>
      <c r="D622" s="243"/>
      <c r="E622" s="1327"/>
      <c r="F622" s="299"/>
      <c r="G622" s="1845"/>
      <c r="H622" s="238"/>
      <c r="I622" s="201"/>
      <c r="K622" s="12"/>
      <c r="N622" s="20"/>
      <c r="O622" s="12"/>
      <c r="Q622" s="12"/>
      <c r="R622" s="12"/>
    </row>
    <row r="623" spans="1:18" s="13" customFormat="1" x14ac:dyDescent="0.25">
      <c r="A623" s="176"/>
      <c r="B623" s="238"/>
      <c r="C623" s="20"/>
      <c r="D623" s="243"/>
      <c r="E623" s="1327"/>
      <c r="F623" s="299"/>
      <c r="G623" s="1845"/>
      <c r="H623" s="238"/>
      <c r="I623" s="201"/>
      <c r="K623" s="12"/>
      <c r="N623" s="20"/>
      <c r="O623" s="12"/>
      <c r="Q623" s="12"/>
      <c r="R623" s="12"/>
    </row>
    <row r="624" spans="1:18" s="13" customFormat="1" x14ac:dyDescent="0.25">
      <c r="A624" s="176"/>
      <c r="B624" s="238"/>
      <c r="C624" s="20"/>
      <c r="D624" s="243"/>
      <c r="E624" s="1327"/>
      <c r="F624" s="299"/>
      <c r="G624" s="1845"/>
      <c r="H624" s="238"/>
      <c r="I624" s="201"/>
      <c r="K624" s="12"/>
      <c r="N624" s="20"/>
      <c r="O624" s="12"/>
      <c r="Q624" s="12"/>
      <c r="R624" s="12"/>
    </row>
    <row r="625" spans="1:18" s="13" customFormat="1" x14ac:dyDescent="0.25">
      <c r="A625" s="176"/>
      <c r="B625" s="238"/>
      <c r="C625" s="20"/>
      <c r="D625" s="243"/>
      <c r="E625" s="1327"/>
      <c r="F625" s="299"/>
      <c r="G625" s="1845"/>
      <c r="H625" s="238"/>
      <c r="I625" s="201"/>
      <c r="K625" s="12"/>
      <c r="N625" s="20"/>
      <c r="O625" s="12"/>
      <c r="Q625" s="12"/>
      <c r="R625" s="12"/>
    </row>
    <row r="626" spans="1:18" s="13" customFormat="1" x14ac:dyDescent="0.25">
      <c r="A626" s="176"/>
      <c r="B626" s="238"/>
      <c r="C626" s="20"/>
      <c r="D626" s="243"/>
      <c r="E626" s="1327"/>
      <c r="F626" s="299"/>
      <c r="G626" s="1845"/>
      <c r="H626" s="238"/>
      <c r="I626" s="201"/>
      <c r="K626" s="12"/>
      <c r="N626" s="20"/>
      <c r="O626" s="12"/>
      <c r="Q626" s="12"/>
      <c r="R626" s="12"/>
    </row>
    <row r="627" spans="1:18" s="13" customFormat="1" x14ac:dyDescent="0.25">
      <c r="A627" s="176"/>
      <c r="B627" s="238"/>
      <c r="C627" s="20"/>
      <c r="D627" s="243"/>
      <c r="E627" s="1327"/>
      <c r="F627" s="299"/>
      <c r="G627" s="1845"/>
      <c r="H627" s="238"/>
      <c r="I627" s="201"/>
      <c r="K627" s="12"/>
      <c r="N627" s="20"/>
      <c r="O627" s="12"/>
      <c r="Q627" s="12"/>
      <c r="R627" s="12"/>
    </row>
    <row r="628" spans="1:18" s="13" customFormat="1" x14ac:dyDescent="0.25">
      <c r="A628" s="176"/>
      <c r="B628" s="238"/>
      <c r="C628" s="20"/>
      <c r="D628" s="243"/>
      <c r="E628" s="1327"/>
      <c r="F628" s="299"/>
      <c r="G628" s="1845"/>
      <c r="H628" s="238"/>
      <c r="I628" s="201"/>
      <c r="K628" s="12"/>
      <c r="N628" s="20"/>
      <c r="O628" s="12"/>
      <c r="Q628" s="12"/>
      <c r="R628" s="12"/>
    </row>
    <row r="629" spans="1:18" s="13" customFormat="1" x14ac:dyDescent="0.25">
      <c r="A629" s="176"/>
      <c r="B629" s="238"/>
      <c r="C629" s="20"/>
      <c r="D629" s="243"/>
      <c r="E629" s="1327"/>
      <c r="F629" s="299"/>
      <c r="G629" s="1845"/>
      <c r="H629" s="238"/>
      <c r="I629" s="201"/>
      <c r="K629" s="12"/>
      <c r="N629" s="20"/>
      <c r="O629" s="12"/>
      <c r="Q629" s="12"/>
      <c r="R629" s="12"/>
    </row>
    <row r="630" spans="1:18" s="13" customFormat="1" x14ac:dyDescent="0.25">
      <c r="A630" s="176"/>
      <c r="B630" s="238"/>
      <c r="C630" s="20"/>
      <c r="D630" s="243"/>
      <c r="E630" s="1327"/>
      <c r="F630" s="299"/>
      <c r="G630" s="1845"/>
      <c r="H630" s="238"/>
      <c r="I630" s="201"/>
      <c r="K630" s="12"/>
      <c r="N630" s="20"/>
      <c r="O630" s="12"/>
      <c r="Q630" s="12"/>
      <c r="R630" s="12"/>
    </row>
    <row r="631" spans="1:18" s="13" customFormat="1" x14ac:dyDescent="0.25">
      <c r="A631" s="176"/>
      <c r="B631" s="238"/>
      <c r="C631" s="20"/>
      <c r="D631" s="243"/>
      <c r="E631" s="1327"/>
      <c r="F631" s="299"/>
      <c r="G631" s="1845"/>
      <c r="H631" s="238"/>
      <c r="I631" s="201"/>
      <c r="K631" s="12"/>
      <c r="N631" s="20"/>
      <c r="O631" s="12"/>
      <c r="Q631" s="12"/>
      <c r="R631" s="12"/>
    </row>
    <row r="632" spans="1:18" s="13" customFormat="1" x14ac:dyDescent="0.25">
      <c r="A632" s="176"/>
      <c r="B632" s="238"/>
      <c r="C632" s="20"/>
      <c r="D632" s="243"/>
      <c r="E632" s="1327"/>
      <c r="F632" s="299"/>
      <c r="G632" s="1845"/>
      <c r="H632" s="238"/>
      <c r="I632" s="201"/>
      <c r="K632" s="12"/>
      <c r="N632" s="20"/>
      <c r="O632" s="12"/>
      <c r="Q632" s="12"/>
      <c r="R632" s="12"/>
    </row>
    <row r="633" spans="1:18" s="13" customFormat="1" x14ac:dyDescent="0.25">
      <c r="A633" s="176"/>
      <c r="B633" s="238"/>
      <c r="C633" s="20"/>
      <c r="D633" s="243"/>
      <c r="E633" s="1327"/>
      <c r="F633" s="299"/>
      <c r="G633" s="1845"/>
      <c r="H633" s="238"/>
      <c r="I633" s="201"/>
      <c r="K633" s="12"/>
      <c r="N633" s="20"/>
      <c r="O633" s="12"/>
      <c r="Q633" s="12"/>
      <c r="R633" s="12"/>
    </row>
    <row r="634" spans="1:18" s="13" customFormat="1" x14ac:dyDescent="0.25">
      <c r="A634" s="176"/>
      <c r="B634" s="238"/>
      <c r="C634" s="20"/>
      <c r="D634" s="243"/>
      <c r="E634" s="1327"/>
      <c r="F634" s="299"/>
      <c r="G634" s="1845"/>
      <c r="H634" s="238"/>
      <c r="I634" s="201"/>
      <c r="K634" s="12"/>
      <c r="N634" s="20"/>
      <c r="O634" s="12"/>
      <c r="Q634" s="12"/>
      <c r="R634" s="12"/>
    </row>
    <row r="635" spans="1:18" s="13" customFormat="1" x14ac:dyDescent="0.25">
      <c r="A635" s="176"/>
      <c r="B635" s="238"/>
      <c r="C635" s="20"/>
      <c r="D635" s="243"/>
      <c r="E635" s="1327"/>
      <c r="F635" s="299"/>
      <c r="G635" s="1845"/>
      <c r="H635" s="238"/>
      <c r="I635" s="201"/>
      <c r="K635" s="12"/>
      <c r="N635" s="20"/>
      <c r="O635" s="12"/>
      <c r="Q635" s="12"/>
      <c r="R635" s="12"/>
    </row>
    <row r="636" spans="1:18" s="13" customFormat="1" x14ac:dyDescent="0.25">
      <c r="A636" s="176"/>
      <c r="B636" s="238"/>
      <c r="C636" s="20"/>
      <c r="D636" s="243"/>
      <c r="E636" s="1327"/>
      <c r="F636" s="299"/>
      <c r="G636" s="1845"/>
      <c r="H636" s="238"/>
      <c r="I636" s="201"/>
      <c r="K636" s="12"/>
      <c r="N636" s="20"/>
      <c r="O636" s="12"/>
      <c r="Q636" s="12"/>
      <c r="R636" s="12"/>
    </row>
    <row r="637" spans="1:18" s="13" customFormat="1" x14ac:dyDescent="0.25">
      <c r="A637" s="176"/>
      <c r="B637" s="238"/>
      <c r="C637" s="20"/>
      <c r="D637" s="243"/>
      <c r="E637" s="1327"/>
      <c r="F637" s="299"/>
      <c r="G637" s="1845"/>
      <c r="H637" s="238"/>
      <c r="I637" s="201"/>
      <c r="K637" s="12"/>
      <c r="N637" s="20"/>
      <c r="O637" s="12"/>
      <c r="Q637" s="12"/>
      <c r="R637" s="12"/>
    </row>
    <row r="638" spans="1:18" s="13" customFormat="1" x14ac:dyDescent="0.25">
      <c r="A638" s="176"/>
      <c r="B638" s="238"/>
      <c r="C638" s="20"/>
      <c r="D638" s="243"/>
      <c r="E638" s="1327"/>
      <c r="F638" s="299"/>
      <c r="G638" s="1845"/>
      <c r="H638" s="238"/>
      <c r="I638" s="201"/>
      <c r="K638" s="12"/>
      <c r="N638" s="20"/>
      <c r="O638" s="12"/>
      <c r="Q638" s="12"/>
      <c r="R638" s="12"/>
    </row>
    <row r="639" spans="1:18" s="13" customFormat="1" x14ac:dyDescent="0.25">
      <c r="A639" s="176"/>
      <c r="B639" s="238"/>
      <c r="C639" s="20"/>
      <c r="D639" s="243"/>
      <c r="E639" s="1327"/>
      <c r="F639" s="299"/>
      <c r="G639" s="1845"/>
      <c r="H639" s="238"/>
      <c r="I639" s="201"/>
      <c r="K639" s="12"/>
      <c r="N639" s="20"/>
      <c r="O639" s="12"/>
      <c r="Q639" s="12"/>
      <c r="R639" s="12"/>
    </row>
    <row r="640" spans="1:18" s="13" customFormat="1" x14ac:dyDescent="0.25">
      <c r="A640" s="176"/>
      <c r="B640" s="238"/>
      <c r="C640" s="20"/>
      <c r="D640" s="243"/>
      <c r="E640" s="1327"/>
      <c r="F640" s="299"/>
      <c r="G640" s="1845"/>
      <c r="H640" s="238"/>
      <c r="I640" s="201"/>
      <c r="K640" s="12"/>
      <c r="N640" s="20"/>
      <c r="O640" s="12"/>
      <c r="Q640" s="12"/>
      <c r="R640" s="12"/>
    </row>
    <row r="641" spans="1:18" s="13" customFormat="1" x14ac:dyDescent="0.25">
      <c r="A641" s="176"/>
      <c r="B641" s="238"/>
      <c r="C641" s="20"/>
      <c r="D641" s="243"/>
      <c r="E641" s="1327"/>
      <c r="F641" s="299"/>
      <c r="G641" s="1845"/>
      <c r="H641" s="238"/>
      <c r="I641" s="201"/>
      <c r="K641" s="12"/>
      <c r="N641" s="20"/>
      <c r="O641" s="12"/>
      <c r="Q641" s="12"/>
      <c r="R641" s="12"/>
    </row>
    <row r="642" spans="1:18" s="13" customFormat="1" x14ac:dyDescent="0.25">
      <c r="A642" s="176"/>
      <c r="B642" s="238"/>
      <c r="C642" s="20"/>
      <c r="D642" s="243"/>
      <c r="E642" s="1327"/>
      <c r="F642" s="299"/>
      <c r="G642" s="1845"/>
      <c r="H642" s="238"/>
      <c r="I642" s="201"/>
      <c r="K642" s="12"/>
      <c r="N642" s="20"/>
      <c r="O642" s="12"/>
      <c r="Q642" s="12"/>
      <c r="R642" s="12"/>
    </row>
    <row r="643" spans="1:18" s="13" customFormat="1" x14ac:dyDescent="0.25">
      <c r="A643" s="176"/>
      <c r="B643" s="238"/>
      <c r="C643" s="20"/>
      <c r="D643" s="243"/>
      <c r="E643" s="1327"/>
      <c r="F643" s="299"/>
      <c r="G643" s="1845"/>
      <c r="H643" s="238"/>
      <c r="I643" s="201"/>
      <c r="K643" s="12"/>
      <c r="N643" s="20"/>
      <c r="O643" s="12"/>
      <c r="Q643" s="12"/>
      <c r="R643" s="12"/>
    </row>
    <row r="644" spans="1:18" s="13" customFormat="1" x14ac:dyDescent="0.25">
      <c r="A644" s="176"/>
      <c r="B644" s="238"/>
      <c r="C644" s="20"/>
      <c r="D644" s="243"/>
      <c r="E644" s="1327"/>
      <c r="F644" s="299"/>
      <c r="G644" s="1845"/>
      <c r="H644" s="238"/>
      <c r="I644" s="201"/>
      <c r="K644" s="12"/>
      <c r="N644" s="20"/>
      <c r="O644" s="12"/>
      <c r="Q644" s="12"/>
      <c r="R644" s="12"/>
    </row>
    <row r="645" spans="1:18" s="13" customFormat="1" x14ac:dyDescent="0.25">
      <c r="A645" s="176"/>
      <c r="B645" s="238"/>
      <c r="C645" s="20"/>
      <c r="D645" s="243"/>
      <c r="E645" s="1327"/>
      <c r="F645" s="299"/>
      <c r="G645" s="1845"/>
      <c r="H645" s="238"/>
      <c r="I645" s="201"/>
      <c r="K645" s="12"/>
      <c r="N645" s="20"/>
      <c r="O645" s="12"/>
      <c r="Q645" s="12"/>
      <c r="R645" s="12"/>
    </row>
    <row r="646" spans="1:18" s="13" customFormat="1" x14ac:dyDescent="0.25">
      <c r="A646" s="176"/>
      <c r="B646" s="238"/>
      <c r="C646" s="20"/>
      <c r="D646" s="243"/>
      <c r="E646" s="1327"/>
      <c r="F646" s="299"/>
      <c r="G646" s="1845"/>
      <c r="H646" s="238"/>
      <c r="I646" s="201"/>
      <c r="K646" s="12"/>
      <c r="N646" s="20"/>
      <c r="O646" s="12"/>
      <c r="Q646" s="12"/>
      <c r="R646" s="12"/>
    </row>
    <row r="647" spans="1:18" s="13" customFormat="1" x14ac:dyDescent="0.25">
      <c r="A647" s="176"/>
      <c r="B647" s="238"/>
      <c r="C647" s="20"/>
      <c r="D647" s="243"/>
      <c r="E647" s="1327"/>
      <c r="F647" s="299"/>
      <c r="G647" s="1845"/>
      <c r="H647" s="238"/>
      <c r="I647" s="201"/>
      <c r="K647" s="12"/>
      <c r="N647" s="20"/>
      <c r="O647" s="12"/>
      <c r="Q647" s="12"/>
      <c r="R647" s="12"/>
    </row>
    <row r="648" spans="1:18" s="13" customFormat="1" x14ac:dyDescent="0.25">
      <c r="A648" s="176"/>
      <c r="B648" s="238"/>
      <c r="C648" s="20"/>
      <c r="D648" s="243"/>
      <c r="E648" s="1327"/>
      <c r="F648" s="299"/>
      <c r="G648" s="1845"/>
      <c r="H648" s="238"/>
      <c r="I648" s="201"/>
      <c r="K648" s="12"/>
      <c r="N648" s="20"/>
      <c r="O648" s="12"/>
      <c r="Q648" s="12"/>
      <c r="R648" s="12"/>
    </row>
    <row r="649" spans="1:18" s="13" customFormat="1" x14ac:dyDescent="0.25">
      <c r="A649" s="176"/>
      <c r="B649" s="238"/>
      <c r="C649" s="20"/>
      <c r="D649" s="243"/>
      <c r="E649" s="1327"/>
      <c r="F649" s="299"/>
      <c r="G649" s="1845"/>
      <c r="H649" s="238"/>
      <c r="I649" s="201"/>
      <c r="K649" s="12"/>
      <c r="N649" s="20"/>
      <c r="O649" s="12"/>
      <c r="Q649" s="12"/>
      <c r="R649" s="12"/>
    </row>
    <row r="650" spans="1:18" s="13" customFormat="1" x14ac:dyDescent="0.25">
      <c r="A650" s="176"/>
      <c r="B650" s="238"/>
      <c r="C650" s="20"/>
      <c r="D650" s="243"/>
      <c r="E650" s="1327"/>
      <c r="F650" s="299"/>
      <c r="G650" s="1845"/>
      <c r="H650" s="238"/>
      <c r="I650" s="201"/>
      <c r="K650" s="12"/>
      <c r="N650" s="20"/>
      <c r="O650" s="12"/>
      <c r="Q650" s="12"/>
      <c r="R650" s="12"/>
    </row>
    <row r="651" spans="1:18" s="13" customFormat="1" x14ac:dyDescent="0.25">
      <c r="A651" s="176"/>
      <c r="B651" s="238"/>
      <c r="C651" s="20"/>
      <c r="D651" s="243"/>
      <c r="E651" s="1327"/>
      <c r="F651" s="299"/>
      <c r="G651" s="1845"/>
      <c r="H651" s="238"/>
      <c r="I651" s="201"/>
      <c r="K651" s="12"/>
      <c r="N651" s="20"/>
      <c r="O651" s="12"/>
      <c r="Q651" s="12"/>
      <c r="R651" s="12"/>
    </row>
    <row r="652" spans="1:18" s="13" customFormat="1" x14ac:dyDescent="0.25">
      <c r="A652" s="176"/>
      <c r="B652" s="238"/>
      <c r="C652" s="20"/>
      <c r="D652" s="243"/>
      <c r="E652" s="1327"/>
      <c r="F652" s="299"/>
      <c r="G652" s="1845"/>
      <c r="H652" s="238"/>
      <c r="I652" s="201"/>
      <c r="K652" s="12"/>
      <c r="N652" s="20"/>
      <c r="O652" s="12"/>
      <c r="Q652" s="12"/>
      <c r="R652" s="12"/>
    </row>
    <row r="653" spans="1:18" s="13" customFormat="1" x14ac:dyDescent="0.25">
      <c r="A653" s="176"/>
      <c r="B653" s="238"/>
      <c r="C653" s="20"/>
      <c r="D653" s="243"/>
      <c r="E653" s="1327"/>
      <c r="F653" s="299"/>
      <c r="G653" s="1845"/>
      <c r="H653" s="238"/>
      <c r="I653" s="201"/>
      <c r="K653" s="12"/>
      <c r="N653" s="20"/>
      <c r="O653" s="12"/>
      <c r="Q653" s="12"/>
      <c r="R653" s="12"/>
    </row>
    <row r="654" spans="1:18" s="13" customFormat="1" x14ac:dyDescent="0.25">
      <c r="A654" s="176"/>
      <c r="B654" s="238"/>
      <c r="C654" s="20"/>
      <c r="D654" s="243"/>
      <c r="E654" s="1327"/>
      <c r="F654" s="299"/>
      <c r="G654" s="1845"/>
      <c r="H654" s="238"/>
      <c r="I654" s="201"/>
      <c r="K654" s="12"/>
      <c r="N654" s="20"/>
      <c r="O654" s="12"/>
      <c r="Q654" s="12"/>
      <c r="R654" s="12"/>
    </row>
    <row r="655" spans="1:18" s="13" customFormat="1" x14ac:dyDescent="0.25">
      <c r="A655" s="176"/>
      <c r="B655" s="238"/>
      <c r="C655" s="20"/>
      <c r="D655" s="243"/>
      <c r="E655" s="1327"/>
      <c r="F655" s="299"/>
      <c r="G655" s="1845"/>
      <c r="H655" s="238"/>
      <c r="I655" s="201"/>
      <c r="K655" s="12"/>
      <c r="N655" s="20"/>
      <c r="O655" s="12"/>
      <c r="Q655" s="12"/>
      <c r="R655" s="12"/>
    </row>
    <row r="656" spans="1:18" s="13" customFormat="1" x14ac:dyDescent="0.25">
      <c r="A656" s="176"/>
      <c r="B656" s="238"/>
      <c r="C656" s="20"/>
      <c r="D656" s="243"/>
      <c r="E656" s="1327"/>
      <c r="F656" s="299"/>
      <c r="G656" s="1845"/>
      <c r="H656" s="238"/>
      <c r="I656" s="201"/>
      <c r="K656" s="12"/>
      <c r="N656" s="20"/>
      <c r="O656" s="12"/>
      <c r="Q656" s="12"/>
      <c r="R656" s="12"/>
    </row>
    <row r="657" spans="1:18" s="13" customFormat="1" x14ac:dyDescent="0.25">
      <c r="A657" s="176"/>
      <c r="B657" s="238"/>
      <c r="C657" s="20"/>
      <c r="D657" s="243"/>
      <c r="E657" s="1327"/>
      <c r="F657" s="299"/>
      <c r="G657" s="1845"/>
      <c r="H657" s="238"/>
      <c r="I657" s="201"/>
      <c r="K657" s="12"/>
      <c r="N657" s="20"/>
      <c r="O657" s="12"/>
      <c r="Q657" s="12"/>
      <c r="R657" s="12"/>
    </row>
    <row r="658" spans="1:18" s="13" customFormat="1" x14ac:dyDescent="0.25">
      <c r="A658" s="176"/>
      <c r="B658" s="238"/>
      <c r="C658" s="20"/>
      <c r="D658" s="243"/>
      <c r="E658" s="1327"/>
      <c r="F658" s="299"/>
      <c r="G658" s="1845"/>
      <c r="H658" s="238"/>
      <c r="I658" s="201"/>
      <c r="K658" s="12"/>
      <c r="N658" s="20"/>
      <c r="O658" s="12"/>
      <c r="Q658" s="12"/>
      <c r="R658" s="12"/>
    </row>
    <row r="659" spans="1:18" s="13" customFormat="1" x14ac:dyDescent="0.25">
      <c r="A659" s="176"/>
      <c r="B659" s="238"/>
      <c r="C659" s="20"/>
      <c r="D659" s="243"/>
      <c r="E659" s="1327"/>
      <c r="F659" s="299"/>
      <c r="G659" s="1845"/>
      <c r="H659" s="238"/>
      <c r="I659" s="201"/>
      <c r="K659" s="12"/>
      <c r="N659" s="20"/>
      <c r="O659" s="12"/>
      <c r="Q659" s="12"/>
      <c r="R659" s="12"/>
    </row>
    <row r="660" spans="1:18" s="13" customFormat="1" x14ac:dyDescent="0.25">
      <c r="A660" s="176"/>
      <c r="B660" s="238"/>
      <c r="C660" s="20"/>
      <c r="D660" s="243"/>
      <c r="E660" s="1327"/>
      <c r="F660" s="299"/>
      <c r="G660" s="1845"/>
      <c r="H660" s="238"/>
      <c r="I660" s="201"/>
      <c r="K660" s="12"/>
      <c r="N660" s="20"/>
      <c r="O660" s="12"/>
      <c r="Q660" s="12"/>
      <c r="R660" s="12"/>
    </row>
    <row r="661" spans="1:18" s="13" customFormat="1" x14ac:dyDescent="0.25">
      <c r="A661" s="176"/>
      <c r="B661" s="238"/>
      <c r="C661" s="20"/>
      <c r="D661" s="243"/>
      <c r="E661" s="1327"/>
      <c r="F661" s="299"/>
      <c r="G661" s="1845"/>
      <c r="H661" s="238"/>
      <c r="I661" s="201"/>
      <c r="K661" s="12"/>
      <c r="N661" s="20"/>
      <c r="O661" s="12"/>
      <c r="Q661" s="12"/>
      <c r="R661" s="12"/>
    </row>
    <row r="662" spans="1:18" s="13" customFormat="1" x14ac:dyDescent="0.25">
      <c r="A662" s="176"/>
      <c r="B662" s="238"/>
      <c r="C662" s="20"/>
      <c r="D662" s="243"/>
      <c r="E662" s="1327"/>
      <c r="F662" s="299"/>
      <c r="G662" s="1845"/>
      <c r="H662" s="238"/>
      <c r="I662" s="201"/>
      <c r="K662" s="12"/>
      <c r="N662" s="20"/>
      <c r="O662" s="12"/>
      <c r="Q662" s="12"/>
      <c r="R662" s="12"/>
    </row>
    <row r="663" spans="1:18" s="13" customFormat="1" x14ac:dyDescent="0.25">
      <c r="A663" s="176"/>
      <c r="B663" s="238"/>
      <c r="C663" s="20"/>
      <c r="D663" s="243"/>
      <c r="E663" s="1327"/>
      <c r="F663" s="142"/>
      <c r="G663" s="1845"/>
      <c r="H663" s="238"/>
      <c r="I663" s="201"/>
      <c r="K663" s="12"/>
      <c r="N663" s="20"/>
      <c r="O663" s="12"/>
      <c r="Q663" s="12"/>
      <c r="R663" s="12"/>
    </row>
    <row r="664" spans="1:18" s="13" customFormat="1" x14ac:dyDescent="0.25">
      <c r="A664" s="176"/>
      <c r="B664" s="238"/>
      <c r="C664" s="20"/>
      <c r="D664" s="243"/>
      <c r="E664" s="1327"/>
      <c r="F664" s="142"/>
      <c r="G664" s="1845"/>
      <c r="H664" s="238"/>
      <c r="I664" s="201"/>
      <c r="K664" s="12"/>
      <c r="N664" s="20"/>
      <c r="O664" s="12"/>
      <c r="Q664" s="12"/>
      <c r="R664" s="12"/>
    </row>
    <row r="665" spans="1:18" s="13" customFormat="1" x14ac:dyDescent="0.25">
      <c r="A665" s="176"/>
      <c r="B665" s="238"/>
      <c r="C665" s="20"/>
      <c r="D665" s="243"/>
      <c r="E665" s="1327"/>
      <c r="F665" s="142"/>
      <c r="G665" s="1845"/>
      <c r="H665" s="238"/>
      <c r="I665" s="201"/>
      <c r="K665" s="12"/>
      <c r="N665" s="20"/>
      <c r="O665" s="12"/>
      <c r="Q665" s="12"/>
      <c r="R665" s="12"/>
    </row>
    <row r="666" spans="1:18" s="13" customFormat="1" x14ac:dyDescent="0.25">
      <c r="A666" s="176"/>
      <c r="B666" s="238"/>
      <c r="C666" s="20"/>
      <c r="D666" s="243"/>
      <c r="E666" s="1327"/>
      <c r="F666" s="142"/>
      <c r="G666" s="1845"/>
      <c r="H666" s="238"/>
      <c r="I666" s="201"/>
      <c r="K666" s="12"/>
      <c r="N666" s="20"/>
      <c r="O666" s="12"/>
      <c r="Q666" s="12"/>
      <c r="R666" s="12"/>
    </row>
    <row r="667" spans="1:18" s="13" customFormat="1" x14ac:dyDescent="0.25">
      <c r="A667" s="176"/>
      <c r="B667" s="238"/>
      <c r="C667" s="20"/>
      <c r="D667" s="243"/>
      <c r="E667" s="1327"/>
      <c r="F667" s="142"/>
      <c r="G667" s="1845"/>
      <c r="H667" s="238"/>
      <c r="I667" s="201"/>
      <c r="K667" s="12"/>
      <c r="N667" s="20"/>
      <c r="O667" s="12"/>
      <c r="Q667" s="12"/>
      <c r="R667" s="12"/>
    </row>
    <row r="668" spans="1:18" s="13" customFormat="1" x14ac:dyDescent="0.25">
      <c r="A668" s="176"/>
      <c r="B668" s="238"/>
      <c r="C668" s="20"/>
      <c r="D668" s="243"/>
      <c r="E668" s="1327"/>
      <c r="F668" s="142"/>
      <c r="G668" s="1845"/>
      <c r="H668" s="238"/>
      <c r="I668" s="201"/>
      <c r="K668" s="12"/>
      <c r="N668" s="20"/>
      <c r="O668" s="12"/>
      <c r="Q668" s="12"/>
      <c r="R668" s="12"/>
    </row>
    <row r="669" spans="1:18" s="13" customFormat="1" x14ac:dyDescent="0.25">
      <c r="A669" s="176"/>
      <c r="B669" s="238"/>
      <c r="C669" s="20"/>
      <c r="D669" s="243"/>
      <c r="E669" s="1327"/>
      <c r="F669" s="142"/>
      <c r="G669" s="1845"/>
      <c r="H669" s="238"/>
      <c r="I669" s="201"/>
      <c r="K669" s="12"/>
      <c r="N669" s="20"/>
      <c r="O669" s="12"/>
      <c r="Q669" s="12"/>
      <c r="R669" s="12"/>
    </row>
    <row r="670" spans="1:18" s="13" customFormat="1" x14ac:dyDescent="0.25">
      <c r="A670" s="176"/>
      <c r="B670" s="238"/>
      <c r="C670" s="20"/>
      <c r="D670" s="243"/>
      <c r="E670" s="1327"/>
      <c r="F670" s="142"/>
      <c r="G670" s="1845"/>
      <c r="H670" s="238"/>
      <c r="I670" s="201"/>
      <c r="K670" s="12"/>
      <c r="N670" s="20"/>
      <c r="O670" s="12"/>
      <c r="Q670" s="12"/>
      <c r="R670" s="12"/>
    </row>
    <row r="671" spans="1:18" s="13" customFormat="1" x14ac:dyDescent="0.25">
      <c r="A671" s="176"/>
      <c r="B671" s="238"/>
      <c r="C671" s="20"/>
      <c r="D671" s="243"/>
      <c r="E671" s="1327"/>
      <c r="F671" s="142"/>
      <c r="G671" s="1845"/>
      <c r="H671" s="238"/>
      <c r="I671" s="201"/>
      <c r="K671" s="12"/>
      <c r="N671" s="20"/>
      <c r="O671" s="12"/>
      <c r="Q671" s="12"/>
      <c r="R671" s="12"/>
    </row>
    <row r="672" spans="1:18" s="13" customFormat="1" x14ac:dyDescent="0.25">
      <c r="A672" s="176"/>
      <c r="B672" s="238"/>
      <c r="C672" s="20"/>
      <c r="D672" s="243"/>
      <c r="E672" s="1327"/>
      <c r="F672" s="142"/>
      <c r="G672" s="1845"/>
      <c r="H672" s="238"/>
      <c r="I672" s="201"/>
      <c r="K672" s="12"/>
      <c r="N672" s="20"/>
      <c r="O672" s="12"/>
      <c r="Q672" s="12"/>
      <c r="R672" s="12"/>
    </row>
    <row r="673" spans="1:18" s="13" customFormat="1" x14ac:dyDescent="0.25">
      <c r="A673" s="176"/>
      <c r="B673" s="238"/>
      <c r="C673" s="20"/>
      <c r="D673" s="243"/>
      <c r="E673" s="1327"/>
      <c r="F673" s="142"/>
      <c r="G673" s="1845"/>
      <c r="H673" s="238"/>
      <c r="I673" s="201"/>
      <c r="K673" s="12"/>
      <c r="N673" s="20"/>
      <c r="O673" s="12"/>
      <c r="Q673" s="12"/>
      <c r="R673" s="12"/>
    </row>
    <row r="674" spans="1:18" s="13" customFormat="1" x14ac:dyDescent="0.25">
      <c r="A674" s="176"/>
      <c r="B674" s="238"/>
      <c r="C674" s="20"/>
      <c r="D674" s="243"/>
      <c r="E674" s="1327"/>
      <c r="F674" s="142"/>
      <c r="G674" s="1845"/>
      <c r="H674" s="238"/>
      <c r="I674" s="201"/>
      <c r="K674" s="12"/>
      <c r="N674" s="20"/>
      <c r="O674" s="12"/>
      <c r="Q674" s="12"/>
      <c r="R674" s="12"/>
    </row>
    <row r="675" spans="1:18" s="13" customFormat="1" x14ac:dyDescent="0.25">
      <c r="A675" s="176"/>
      <c r="B675" s="238"/>
      <c r="C675" s="20"/>
      <c r="D675" s="243"/>
      <c r="E675" s="1327"/>
      <c r="F675" s="300"/>
      <c r="G675" s="1845"/>
      <c r="H675" s="238"/>
      <c r="I675" s="201"/>
      <c r="K675" s="12"/>
      <c r="N675" s="20"/>
      <c r="O675" s="12"/>
      <c r="Q675" s="12"/>
      <c r="R675" s="12"/>
    </row>
    <row r="676" spans="1:18" s="13" customFormat="1" x14ac:dyDescent="0.25">
      <c r="A676" s="176"/>
      <c r="B676" s="238"/>
      <c r="C676" s="20"/>
      <c r="D676" s="243"/>
      <c r="E676" s="1327"/>
      <c r="F676" s="300"/>
      <c r="G676" s="1845"/>
      <c r="H676" s="238"/>
      <c r="I676" s="201"/>
      <c r="K676" s="12"/>
      <c r="N676" s="20"/>
      <c r="O676" s="12"/>
      <c r="Q676" s="12"/>
      <c r="R676" s="12"/>
    </row>
    <row r="677" spans="1:18" s="13" customFormat="1" x14ac:dyDescent="0.25">
      <c r="A677" s="176"/>
      <c r="B677" s="238"/>
      <c r="C677" s="20"/>
      <c r="D677" s="243"/>
      <c r="E677" s="1327"/>
      <c r="F677" s="300"/>
      <c r="G677" s="1845"/>
      <c r="H677" s="238"/>
      <c r="I677" s="201"/>
      <c r="K677" s="12"/>
      <c r="N677" s="20"/>
      <c r="O677" s="12"/>
      <c r="Q677" s="12"/>
      <c r="R677" s="12"/>
    </row>
    <row r="678" spans="1:18" s="13" customFormat="1" x14ac:dyDescent="0.25">
      <c r="A678" s="176"/>
      <c r="B678" s="238"/>
      <c r="C678" s="20"/>
      <c r="D678" s="243"/>
      <c r="E678" s="1327"/>
      <c r="F678" s="300"/>
      <c r="G678" s="1845"/>
      <c r="H678" s="238"/>
      <c r="I678" s="201"/>
      <c r="K678" s="12"/>
      <c r="N678" s="20"/>
      <c r="O678" s="12"/>
      <c r="Q678" s="12"/>
      <c r="R678" s="12"/>
    </row>
    <row r="679" spans="1:18" s="13" customFormat="1" x14ac:dyDescent="0.25">
      <c r="A679" s="176"/>
      <c r="B679" s="238"/>
      <c r="C679" s="20"/>
      <c r="D679" s="243"/>
      <c r="E679" s="1327"/>
      <c r="F679" s="300"/>
      <c r="G679" s="1845"/>
      <c r="H679" s="238"/>
      <c r="I679" s="201"/>
      <c r="K679" s="12"/>
      <c r="N679" s="20"/>
      <c r="O679" s="12"/>
      <c r="Q679" s="12"/>
      <c r="R679" s="12"/>
    </row>
    <row r="680" spans="1:18" s="13" customFormat="1" x14ac:dyDescent="0.25">
      <c r="A680" s="176"/>
      <c r="B680" s="238"/>
      <c r="C680" s="20"/>
      <c r="D680" s="243"/>
      <c r="E680" s="1327"/>
      <c r="F680" s="300"/>
      <c r="G680" s="1845"/>
      <c r="H680" s="238"/>
      <c r="I680" s="201"/>
      <c r="K680" s="12"/>
      <c r="N680" s="20"/>
      <c r="O680" s="12"/>
      <c r="Q680" s="12"/>
      <c r="R680" s="12"/>
    </row>
    <row r="681" spans="1:18" s="13" customFormat="1" x14ac:dyDescent="0.25">
      <c r="A681" s="176"/>
      <c r="B681" s="238"/>
      <c r="C681" s="20"/>
      <c r="D681" s="243"/>
      <c r="E681" s="1327"/>
      <c r="F681" s="300"/>
      <c r="G681" s="1845"/>
      <c r="H681" s="238"/>
      <c r="I681" s="201"/>
      <c r="K681" s="12"/>
      <c r="N681" s="20"/>
      <c r="O681" s="12"/>
      <c r="Q681" s="12"/>
      <c r="R681" s="12"/>
    </row>
    <row r="682" spans="1:18" s="13" customFormat="1" x14ac:dyDescent="0.25">
      <c r="A682" s="176"/>
      <c r="B682" s="238"/>
      <c r="C682" s="20"/>
      <c r="D682" s="243"/>
      <c r="E682" s="1327"/>
      <c r="F682" s="300"/>
      <c r="G682" s="1845"/>
      <c r="H682" s="238"/>
      <c r="I682" s="201"/>
      <c r="K682" s="12"/>
      <c r="N682" s="20"/>
      <c r="O682" s="12"/>
      <c r="Q682" s="12"/>
      <c r="R682" s="12"/>
    </row>
    <row r="683" spans="1:18" s="13" customFormat="1" x14ac:dyDescent="0.25">
      <c r="A683" s="176"/>
      <c r="B683" s="238"/>
      <c r="C683" s="20"/>
      <c r="D683" s="243"/>
      <c r="E683" s="1327"/>
      <c r="F683" s="300"/>
      <c r="G683" s="1845"/>
      <c r="H683" s="238"/>
      <c r="I683" s="201"/>
      <c r="K683" s="12"/>
      <c r="N683" s="20"/>
      <c r="O683" s="12"/>
      <c r="Q683" s="12"/>
      <c r="R683" s="12"/>
    </row>
    <row r="684" spans="1:18" s="13" customFormat="1" x14ac:dyDescent="0.25">
      <c r="A684" s="176"/>
      <c r="B684" s="238"/>
      <c r="C684" s="20"/>
      <c r="D684" s="243"/>
      <c r="E684" s="1327"/>
      <c r="F684" s="300"/>
      <c r="G684" s="1845"/>
      <c r="H684" s="238"/>
      <c r="I684" s="201"/>
      <c r="K684" s="12"/>
      <c r="N684" s="20"/>
      <c r="O684" s="12"/>
      <c r="Q684" s="12"/>
      <c r="R684" s="12"/>
    </row>
    <row r="685" spans="1:18" s="13" customFormat="1" x14ac:dyDescent="0.25">
      <c r="A685" s="176"/>
      <c r="B685" s="238"/>
      <c r="C685" s="20"/>
      <c r="D685" s="243"/>
      <c r="E685" s="1327"/>
      <c r="F685" s="300"/>
      <c r="G685" s="1845"/>
      <c r="H685" s="238"/>
      <c r="I685" s="201"/>
      <c r="K685" s="12"/>
      <c r="N685" s="20"/>
      <c r="O685" s="12"/>
      <c r="Q685" s="12"/>
      <c r="R685" s="12"/>
    </row>
    <row r="686" spans="1:18" s="13" customFormat="1" x14ac:dyDescent="0.25">
      <c r="A686" s="176"/>
      <c r="B686" s="238"/>
      <c r="C686" s="20"/>
      <c r="D686" s="243"/>
      <c r="E686" s="1327"/>
      <c r="F686" s="300"/>
      <c r="G686" s="1845"/>
      <c r="H686" s="238"/>
      <c r="I686" s="201"/>
      <c r="K686" s="12"/>
      <c r="N686" s="20"/>
      <c r="O686" s="12"/>
      <c r="Q686" s="12"/>
      <c r="R686" s="12"/>
    </row>
    <row r="687" spans="1:18" s="13" customFormat="1" x14ac:dyDescent="0.25">
      <c r="A687" s="176"/>
      <c r="B687" s="238"/>
      <c r="C687" s="20"/>
      <c r="D687" s="243"/>
      <c r="E687" s="1327"/>
      <c r="F687" s="300"/>
      <c r="G687" s="1845"/>
      <c r="H687" s="238"/>
      <c r="I687" s="201"/>
      <c r="K687" s="12"/>
      <c r="N687" s="20"/>
      <c r="O687" s="12"/>
      <c r="Q687" s="12"/>
      <c r="R687" s="12"/>
    </row>
    <row r="688" spans="1:18" s="13" customFormat="1" x14ac:dyDescent="0.25">
      <c r="A688" s="176"/>
      <c r="B688" s="238"/>
      <c r="C688" s="20"/>
      <c r="D688" s="243"/>
      <c r="E688" s="1327"/>
      <c r="F688" s="300"/>
      <c r="G688" s="1845"/>
      <c r="H688" s="238"/>
      <c r="I688" s="201"/>
      <c r="K688" s="12"/>
      <c r="N688" s="20"/>
      <c r="O688" s="12"/>
      <c r="Q688" s="12"/>
      <c r="R688" s="12"/>
    </row>
    <row r="689" spans="1:18" s="13" customFormat="1" x14ac:dyDescent="0.25">
      <c r="A689" s="176"/>
      <c r="B689" s="238"/>
      <c r="C689" s="20"/>
      <c r="D689" s="243"/>
      <c r="E689" s="1327"/>
      <c r="F689" s="300"/>
      <c r="G689" s="1845"/>
      <c r="H689" s="238"/>
      <c r="I689" s="201"/>
      <c r="K689" s="12"/>
      <c r="N689" s="20"/>
      <c r="O689" s="12"/>
      <c r="Q689" s="12"/>
      <c r="R689" s="12"/>
    </row>
    <row r="690" spans="1:18" s="13" customFormat="1" x14ac:dyDescent="0.25">
      <c r="A690" s="176"/>
      <c r="B690" s="238"/>
      <c r="C690" s="20"/>
      <c r="D690" s="243"/>
      <c r="E690" s="1327"/>
      <c r="F690" s="300"/>
      <c r="G690" s="1845"/>
      <c r="H690" s="238"/>
      <c r="I690" s="201"/>
      <c r="K690" s="12"/>
      <c r="N690" s="20"/>
      <c r="O690" s="12"/>
      <c r="Q690" s="12"/>
      <c r="R690" s="12"/>
    </row>
    <row r="691" spans="1:18" s="13" customFormat="1" x14ac:dyDescent="0.25">
      <c r="A691" s="176"/>
      <c r="B691" s="238"/>
      <c r="C691" s="20"/>
      <c r="D691" s="243"/>
      <c r="E691" s="1327"/>
      <c r="F691" s="300"/>
      <c r="G691" s="1845"/>
      <c r="H691" s="238"/>
      <c r="I691" s="201"/>
      <c r="K691" s="12"/>
      <c r="N691" s="20"/>
      <c r="O691" s="12"/>
      <c r="Q691" s="12"/>
      <c r="R691" s="12"/>
    </row>
    <row r="692" spans="1:18" s="13" customFormat="1" x14ac:dyDescent="0.25">
      <c r="A692" s="176"/>
      <c r="B692" s="238"/>
      <c r="C692" s="20"/>
      <c r="D692" s="243"/>
      <c r="E692" s="1327"/>
      <c r="F692" s="300"/>
      <c r="G692" s="1845"/>
      <c r="H692" s="238"/>
      <c r="I692" s="201"/>
      <c r="K692" s="12"/>
      <c r="N692" s="20"/>
      <c r="O692" s="12"/>
      <c r="Q692" s="12"/>
      <c r="R692" s="12"/>
    </row>
    <row r="693" spans="1:18" s="13" customFormat="1" x14ac:dyDescent="0.25">
      <c r="A693" s="176"/>
      <c r="B693" s="238"/>
      <c r="C693" s="20"/>
      <c r="D693" s="243"/>
      <c r="E693" s="1327"/>
      <c r="F693" s="300"/>
      <c r="G693" s="1845"/>
      <c r="H693" s="238"/>
      <c r="I693" s="201"/>
      <c r="K693" s="12"/>
      <c r="N693" s="20"/>
      <c r="O693" s="12"/>
      <c r="Q693" s="12"/>
      <c r="R693" s="12"/>
    </row>
    <row r="694" spans="1:18" s="13" customFormat="1" x14ac:dyDescent="0.25">
      <c r="A694" s="176"/>
      <c r="B694" s="238"/>
      <c r="C694" s="20"/>
      <c r="D694" s="243"/>
      <c r="E694" s="1327"/>
      <c r="F694" s="300"/>
      <c r="G694" s="1845"/>
      <c r="H694" s="238"/>
      <c r="I694" s="201"/>
      <c r="K694" s="12"/>
      <c r="N694" s="20"/>
      <c r="O694" s="12"/>
      <c r="Q694" s="12"/>
      <c r="R694" s="12"/>
    </row>
    <row r="695" spans="1:18" s="13" customFormat="1" x14ac:dyDescent="0.25">
      <c r="A695" s="176"/>
      <c r="B695" s="238"/>
      <c r="C695" s="20"/>
      <c r="D695" s="243"/>
      <c r="E695" s="1327"/>
      <c r="F695" s="300"/>
      <c r="G695" s="1845"/>
      <c r="H695" s="238"/>
      <c r="I695" s="201"/>
      <c r="K695" s="12"/>
      <c r="N695" s="20"/>
      <c r="O695" s="12"/>
      <c r="Q695" s="12"/>
      <c r="R695" s="12"/>
    </row>
    <row r="696" spans="1:18" s="13" customFormat="1" x14ac:dyDescent="0.25">
      <c r="A696" s="176"/>
      <c r="B696" s="238"/>
      <c r="C696" s="20"/>
      <c r="D696" s="243"/>
      <c r="E696" s="1327"/>
      <c r="F696" s="300"/>
      <c r="G696" s="1845"/>
      <c r="H696" s="238"/>
      <c r="I696" s="201"/>
      <c r="K696" s="12"/>
      <c r="N696" s="20"/>
      <c r="O696" s="12"/>
      <c r="Q696" s="12"/>
      <c r="R696" s="12"/>
    </row>
    <row r="697" spans="1:18" s="13" customFormat="1" x14ac:dyDescent="0.25">
      <c r="A697" s="176"/>
      <c r="B697" s="238"/>
      <c r="C697" s="20"/>
      <c r="D697" s="243"/>
      <c r="E697" s="1327"/>
      <c r="F697" s="300"/>
      <c r="G697" s="1845"/>
      <c r="H697" s="238"/>
      <c r="I697" s="201"/>
      <c r="K697" s="12"/>
      <c r="N697" s="20"/>
      <c r="O697" s="12"/>
      <c r="Q697" s="12"/>
      <c r="R697" s="12"/>
    </row>
    <row r="698" spans="1:18" s="13" customFormat="1" x14ac:dyDescent="0.25">
      <c r="A698" s="176"/>
      <c r="B698" s="238"/>
      <c r="C698" s="20"/>
      <c r="D698" s="243"/>
      <c r="E698" s="1327"/>
      <c r="F698" s="300"/>
      <c r="G698" s="1845"/>
      <c r="H698" s="238"/>
      <c r="I698" s="201"/>
      <c r="K698" s="12"/>
      <c r="N698" s="20"/>
      <c r="O698" s="12"/>
      <c r="Q698" s="12"/>
      <c r="R698" s="12"/>
    </row>
    <row r="699" spans="1:18" s="13" customFormat="1" x14ac:dyDescent="0.25">
      <c r="A699" s="176"/>
      <c r="B699" s="238"/>
      <c r="C699" s="20"/>
      <c r="D699" s="243"/>
      <c r="E699" s="1327"/>
      <c r="F699" s="300"/>
      <c r="G699" s="1845"/>
      <c r="H699" s="238"/>
      <c r="I699" s="201"/>
      <c r="K699" s="12"/>
      <c r="N699" s="20"/>
      <c r="O699" s="12"/>
      <c r="Q699" s="12"/>
      <c r="R699" s="12"/>
    </row>
    <row r="700" spans="1:18" s="13" customFormat="1" x14ac:dyDescent="0.25">
      <c r="A700" s="176"/>
      <c r="B700" s="238"/>
      <c r="C700" s="20"/>
      <c r="D700" s="243"/>
      <c r="E700" s="1327"/>
      <c r="F700" s="300"/>
      <c r="G700" s="1845"/>
      <c r="H700" s="238"/>
      <c r="I700" s="201"/>
      <c r="K700" s="12"/>
      <c r="N700" s="20"/>
      <c r="O700" s="12"/>
      <c r="Q700" s="12"/>
      <c r="R700" s="12"/>
    </row>
    <row r="701" spans="1:18" s="13" customFormat="1" x14ac:dyDescent="0.25">
      <c r="A701" s="176"/>
      <c r="B701" s="238"/>
      <c r="C701" s="20"/>
      <c r="D701" s="243"/>
      <c r="E701" s="1327"/>
      <c r="F701" s="300"/>
      <c r="G701" s="1845"/>
      <c r="H701" s="238"/>
      <c r="I701" s="201"/>
      <c r="K701" s="12"/>
      <c r="N701" s="20"/>
      <c r="O701" s="12"/>
      <c r="Q701" s="12"/>
      <c r="R701" s="12"/>
    </row>
    <row r="702" spans="1:18" s="13" customFormat="1" x14ac:dyDescent="0.25">
      <c r="A702" s="176"/>
      <c r="B702" s="238"/>
      <c r="C702" s="20"/>
      <c r="D702" s="243"/>
      <c r="E702" s="1327"/>
      <c r="F702" s="300"/>
      <c r="G702" s="1845"/>
      <c r="H702" s="238"/>
      <c r="I702" s="201"/>
      <c r="K702" s="12"/>
      <c r="N702" s="20"/>
      <c r="O702" s="12"/>
      <c r="Q702" s="12"/>
      <c r="R702" s="12"/>
    </row>
    <row r="703" spans="1:18" s="13" customFormat="1" x14ac:dyDescent="0.25">
      <c r="A703" s="176"/>
      <c r="B703" s="238"/>
      <c r="C703" s="20"/>
      <c r="D703" s="243"/>
      <c r="E703" s="1327"/>
      <c r="F703" s="300"/>
      <c r="G703" s="1845"/>
      <c r="H703" s="238"/>
      <c r="I703" s="201"/>
      <c r="K703" s="12"/>
      <c r="N703" s="20"/>
      <c r="O703" s="12"/>
      <c r="Q703" s="12"/>
      <c r="R703" s="12"/>
    </row>
    <row r="704" spans="1:18" s="13" customFormat="1" x14ac:dyDescent="0.25">
      <c r="A704" s="176"/>
      <c r="B704" s="238"/>
      <c r="C704" s="20"/>
      <c r="D704" s="243"/>
      <c r="E704" s="1327"/>
      <c r="F704" s="300"/>
      <c r="G704" s="1845"/>
      <c r="H704" s="238"/>
      <c r="I704" s="201"/>
      <c r="K704" s="12"/>
      <c r="N704" s="20"/>
      <c r="O704" s="12"/>
      <c r="Q704" s="12"/>
      <c r="R704" s="12"/>
    </row>
    <row r="705" spans="1:18" s="13" customFormat="1" x14ac:dyDescent="0.25">
      <c r="A705" s="176"/>
      <c r="B705" s="238"/>
      <c r="C705" s="20"/>
      <c r="D705" s="243"/>
      <c r="E705" s="1327"/>
      <c r="F705" s="300"/>
      <c r="G705" s="1845"/>
      <c r="H705" s="238"/>
      <c r="I705" s="201"/>
      <c r="K705" s="12"/>
      <c r="N705" s="20"/>
      <c r="O705" s="12"/>
      <c r="Q705" s="12"/>
      <c r="R705" s="12"/>
    </row>
    <row r="706" spans="1:18" s="13" customFormat="1" x14ac:dyDescent="0.25">
      <c r="A706" s="176"/>
      <c r="B706" s="238"/>
      <c r="C706" s="20"/>
      <c r="D706" s="243"/>
      <c r="E706" s="1327"/>
      <c r="F706" s="300"/>
      <c r="G706" s="1845"/>
      <c r="H706" s="238"/>
      <c r="I706" s="201"/>
      <c r="K706" s="12"/>
      <c r="N706" s="20"/>
      <c r="O706" s="12"/>
      <c r="Q706" s="12"/>
      <c r="R706" s="12"/>
    </row>
    <row r="707" spans="1:18" s="13" customFormat="1" x14ac:dyDescent="0.25">
      <c r="A707" s="176"/>
      <c r="B707" s="238"/>
      <c r="C707" s="20"/>
      <c r="D707" s="243"/>
      <c r="E707" s="1327"/>
      <c r="F707" s="300"/>
      <c r="G707" s="1845"/>
      <c r="H707" s="238"/>
      <c r="I707" s="201"/>
      <c r="K707" s="12"/>
      <c r="N707" s="20"/>
      <c r="O707" s="12"/>
      <c r="Q707" s="12"/>
      <c r="R707" s="12"/>
    </row>
    <row r="708" spans="1:18" s="13" customFormat="1" x14ac:dyDescent="0.25">
      <c r="A708" s="176"/>
      <c r="B708" s="238"/>
      <c r="C708" s="20"/>
      <c r="D708" s="243"/>
      <c r="E708" s="1327"/>
      <c r="F708" s="300"/>
      <c r="G708" s="1845"/>
      <c r="H708" s="238"/>
      <c r="I708" s="201"/>
      <c r="K708" s="12"/>
      <c r="N708" s="20"/>
      <c r="O708" s="12"/>
      <c r="Q708" s="12"/>
      <c r="R708" s="12"/>
    </row>
    <row r="709" spans="1:18" s="13" customFormat="1" x14ac:dyDescent="0.25">
      <c r="A709" s="176"/>
      <c r="B709" s="238"/>
      <c r="C709" s="20"/>
      <c r="D709" s="243"/>
      <c r="E709" s="1327"/>
      <c r="F709" s="300"/>
      <c r="G709" s="1845"/>
      <c r="H709" s="238"/>
      <c r="I709" s="201"/>
      <c r="K709" s="12"/>
      <c r="N709" s="20"/>
      <c r="O709" s="12"/>
      <c r="Q709" s="12"/>
      <c r="R709" s="12"/>
    </row>
    <row r="710" spans="1:18" s="13" customFormat="1" x14ac:dyDescent="0.25">
      <c r="A710" s="176"/>
      <c r="B710" s="238"/>
      <c r="C710" s="54"/>
      <c r="D710" s="240"/>
      <c r="E710" s="1327"/>
      <c r="F710" s="300"/>
      <c r="G710" s="1845"/>
      <c r="H710" s="238"/>
      <c r="I710" s="201"/>
      <c r="K710" s="12"/>
      <c r="N710" s="20"/>
      <c r="O710" s="12"/>
      <c r="Q710" s="12"/>
      <c r="R710" s="12"/>
    </row>
    <row r="711" spans="1:18" s="13" customFormat="1" x14ac:dyDescent="0.25">
      <c r="A711" s="176"/>
      <c r="B711" s="238"/>
      <c r="C711" s="54"/>
      <c r="D711" s="240"/>
      <c r="E711" s="1327"/>
      <c r="F711" s="300"/>
      <c r="G711" s="1845"/>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EDUCACIÓN FÍSICA  (EF)</v>
      </c>
      <c r="L3" s="138"/>
      <c r="M3" s="138"/>
      <c r="N3" s="2003" t="s">
        <v>574</v>
      </c>
      <c r="O3" s="2003"/>
      <c r="P3" s="2003"/>
      <c r="Q3" s="2003"/>
      <c r="R3" s="2003"/>
      <c r="S3" s="2003"/>
      <c r="T3" s="2003"/>
      <c r="U3" s="2003"/>
      <c r="V3" s="2003"/>
      <c r="W3" s="2003"/>
      <c r="X3" s="2003"/>
      <c r="Y3" s="2003"/>
      <c r="Z3" s="138"/>
      <c r="AA3" s="2003" t="s">
        <v>604</v>
      </c>
      <c r="AB3" s="2003"/>
      <c r="AC3" s="2003"/>
      <c r="AD3" s="2003"/>
      <c r="AE3" s="2003"/>
      <c r="AF3" s="2003"/>
      <c r="AG3" s="2003"/>
      <c r="AH3" s="2003"/>
      <c r="AI3" s="2003"/>
      <c r="AJ3" s="2003"/>
      <c r="AK3" s="2003"/>
      <c r="AL3" s="2003"/>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VALLADOLID</v>
      </c>
      <c r="L5" s="196"/>
      <c r="M5" s="196"/>
      <c r="N5" s="53"/>
      <c r="O5" s="140"/>
      <c r="P5" s="140"/>
      <c r="Q5" s="140"/>
      <c r="R5" s="274"/>
      <c r="S5" s="955" t="s">
        <v>320</v>
      </c>
      <c r="T5" s="2057"/>
      <c r="U5" s="2057"/>
      <c r="V5" s="2057"/>
      <c r="W5" s="2057"/>
      <c r="X5" s="903"/>
      <c r="Y5" s="903"/>
      <c r="Z5" s="196"/>
      <c r="AA5" s="165"/>
      <c r="AB5" s="881"/>
      <c r="AC5" s="881"/>
      <c r="AD5" s="881"/>
      <c r="AE5" s="902"/>
      <c r="AF5" s="955" t="s">
        <v>320</v>
      </c>
      <c r="AG5" s="2056" t="str">
        <f>IF(T5&lt;&gt;"",T5,"")</f>
        <v/>
      </c>
      <c r="AH5" s="2056"/>
      <c r="AI5" s="2056"/>
      <c r="AJ5" s="2056"/>
      <c r="AK5" s="2056"/>
      <c r="AL5" s="2056"/>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0"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0"/>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1" t="s">
        <v>364</v>
      </c>
      <c r="J8" s="2051"/>
      <c r="K8" s="2051"/>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9" t="s">
        <v>183</v>
      </c>
      <c r="J9" s="2059"/>
      <c r="K9" s="2059"/>
      <c r="L9" s="463"/>
      <c r="M9" s="463"/>
      <c r="N9" s="2055" t="str">
        <f>'02_Criterios'!$H$27</f>
        <v>El ejercicio será valorado de 0 a 10 puntos. Se ha establecido un peso específico para cada criterio, por lo que se calculará la MEDIA PONDERADA de las puntuaciones asignadas a cada uno.</v>
      </c>
      <c r="O9" s="2055"/>
      <c r="P9" s="2055"/>
      <c r="Q9" s="2055"/>
      <c r="R9" s="472">
        <f>IF('02_Criterios'!$F$21="","",'02_Criterios'!$F$21)</f>
        <v>0.1</v>
      </c>
      <c r="S9" s="464" t="str">
        <f>IF(T9&lt;&gt;"","1.","")</f>
        <v>1.</v>
      </c>
      <c r="T9" s="465" t="str">
        <f>IF('02_Criterios'!$H$21&lt;&gt;"",'02_Criterios'!$H$21,"")</f>
        <v>Lectura fluida y comprensible, actitud transmisora y desarrollo expositivo ceñido al tema.</v>
      </c>
      <c r="U9" s="51"/>
      <c r="V9" s="51"/>
      <c r="W9" s="51"/>
      <c r="X9" s="213"/>
      <c r="Y9" s="213"/>
      <c r="Z9" s="463"/>
      <c r="AA9" s="2055" t="str">
        <f>'02_Criterios'!$H$36</f>
        <v>El ejercicio será valorado de 0 a 10 puntos. Se ha establecido un peso específico para cada criterio, por lo que se calculará la MEDIA PONDERADA de las puntuaciones asignadas a cada uno.</v>
      </c>
      <c r="AB9" s="2055"/>
      <c r="AC9" s="2055"/>
      <c r="AD9" s="2055"/>
      <c r="AE9" s="472">
        <f>IF('02_Criterios'!$F$30="","",'02_Criterios'!$F$30)</f>
        <v>0.15</v>
      </c>
      <c r="AF9" s="464" t="str">
        <f>IF(AG9&lt;&gt;"","1.","")</f>
        <v>1.</v>
      </c>
      <c r="AG9" s="465" t="str">
        <f>IF('02_Criterios'!$H$30&lt;&gt;"",'02_Criterios'!$H$30,"")</f>
        <v>Lectura fluida y comprensible, actitud transmisora, precisión terminológica, riqueza de léxico…</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9"/>
      <c r="J10" s="2059"/>
      <c r="K10" s="2059"/>
      <c r="L10" s="307"/>
      <c r="M10" s="307"/>
      <c r="N10" s="2055"/>
      <c r="O10" s="2055"/>
      <c r="P10" s="2055"/>
      <c r="Q10" s="2055"/>
      <c r="R10" s="472">
        <f>IF('02_Criterios'!$F$22="","",'02_Criterios'!$F$22)</f>
        <v>0.1</v>
      </c>
      <c r="S10" s="464" t="str">
        <f>IF(T10&lt;&gt;"","2.","")</f>
        <v>2.</v>
      </c>
      <c r="T10" s="465" t="str">
        <f>IF('02_Criterios'!$H$22&lt;&gt;"",'02_Criterios'!$H$22,"")</f>
        <v>Presentar el supuesto de forma clara, ordenada y coherente.</v>
      </c>
      <c r="U10" s="51"/>
      <c r="V10" s="51"/>
      <c r="W10" s="51"/>
      <c r="X10" s="213"/>
      <c r="Y10" s="213"/>
      <c r="Z10" s="307"/>
      <c r="AA10" s="2055"/>
      <c r="AB10" s="2055"/>
      <c r="AC10" s="2055"/>
      <c r="AD10" s="2055"/>
      <c r="AE10" s="472">
        <f>IF('02_Criterios'!$F$31="","",'02_Criterios'!$F$31)</f>
        <v>0.2</v>
      </c>
      <c r="AF10" s="464" t="str">
        <f>IF(AG10&lt;&gt;"","2.","")</f>
        <v>2.</v>
      </c>
      <c r="AG10" s="465" t="str">
        <f>IF('02_Criterios'!$H$31&lt;&gt;"",'02_Criterios'!$H$31,"")</f>
        <v>Estructurar el tema de forma clara, ordenada, coherente y equitativa con todos los apartados.</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9"/>
      <c r="J11" s="2059"/>
      <c r="K11" s="2059"/>
      <c r="L11" s="307"/>
      <c r="M11" s="307"/>
      <c r="N11" s="2055"/>
      <c r="O11" s="2055"/>
      <c r="P11" s="2055"/>
      <c r="Q11" s="2055"/>
      <c r="R11" s="472">
        <f>IF('02_Criterios'!$F$23="","",'02_Criterios'!$F$23)</f>
        <v>0.4</v>
      </c>
      <c r="S11" s="464" t="str">
        <f>IF(T11&lt;&gt;"","3.","")</f>
        <v>3.</v>
      </c>
      <c r="T11" s="465" t="str">
        <f>IF('02_Criterios'!$H$23&lt;&gt;"",'02_Criterios'!$H$23,"")</f>
        <v>Razonar y argumentar los aspectos planteados en el diseño de la intervención…</v>
      </c>
      <c r="U11" s="51"/>
      <c r="V11" s="51"/>
      <c r="W11" s="51"/>
      <c r="X11" s="213"/>
      <c r="Y11" s="213"/>
      <c r="Z11" s="307"/>
      <c r="AA11" s="2055"/>
      <c r="AB11" s="2055"/>
      <c r="AC11" s="2055"/>
      <c r="AD11" s="2055"/>
      <c r="AE11" s="472">
        <f>IF('02_Criterios'!$F$32="","",'02_Criterios'!$F$32)</f>
        <v>0.4</v>
      </c>
      <c r="AF11" s="464" t="str">
        <f>IF(AG11&lt;&gt;"","3.","")</f>
        <v>3.</v>
      </c>
      <c r="AG11" s="465" t="str">
        <f>IF('02_Criterios'!$H$32&lt;&gt;"",'02_Criterios'!$H$32,"")</f>
        <v>Tema adaptado al currículum, con aportaciones teórico-prácticas funcionales para la práctica docente…</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4" t="s">
        <v>41</v>
      </c>
      <c r="D12" s="2043"/>
      <c r="E12" s="1594"/>
      <c r="F12" s="2046" t="s">
        <v>361</v>
      </c>
      <c r="G12" s="1398"/>
      <c r="H12" s="1197"/>
      <c r="I12" s="466"/>
      <c r="J12" s="466"/>
      <c r="K12" s="466"/>
      <c r="L12" s="307"/>
      <c r="M12" s="307"/>
      <c r="N12" s="2055"/>
      <c r="O12" s="2055"/>
      <c r="P12" s="2055"/>
      <c r="Q12" s="2055"/>
      <c r="R12" s="472">
        <f>IF('02_Criterios'!$F$24="","",'02_Criterios'!$F$24)</f>
        <v>0.4</v>
      </c>
      <c r="S12" s="464" t="str">
        <f>IF(T12&lt;&gt;"","4.","")</f>
        <v>4.</v>
      </c>
      <c r="T12" s="465" t="str">
        <f>IF('02_Criterios'!$H$24&lt;&gt;"",'02_Criterios'!$H$24,"")</f>
        <v>Ajustar las tareas al currículo vigente en Castilla y León…</v>
      </c>
      <c r="U12" s="213"/>
      <c r="V12" s="213"/>
      <c r="W12" s="213"/>
      <c r="X12" s="213"/>
      <c r="Y12" s="213"/>
      <c r="Z12" s="307"/>
      <c r="AA12" s="2055"/>
      <c r="AB12" s="2055"/>
      <c r="AC12" s="2055"/>
      <c r="AD12" s="2055"/>
      <c r="AE12" s="472">
        <f>IF('02_Criterios'!$F$33="","",'02_Criterios'!$F$33)</f>
        <v>0.05</v>
      </c>
      <c r="AF12" s="464" t="str">
        <f>IF(AG12&lt;&gt;"","4.","")</f>
        <v>4.</v>
      </c>
      <c r="AG12" s="465" t="str">
        <f>IF('02_Criterios'!$H$33&lt;&gt;"",'02_Criterios'!$H$33,"")</f>
        <v>El tema responderá a unas bases teóricas y a la fundamentación científica de la que parte el currículum.</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4"/>
      <c r="D13" s="2045"/>
      <c r="E13" s="1467"/>
      <c r="F13" s="2058"/>
      <c r="G13" s="1400"/>
      <c r="H13" s="1197"/>
      <c r="I13" s="2060" t="s">
        <v>141</v>
      </c>
      <c r="J13" s="2060"/>
      <c r="K13" s="2060"/>
      <c r="L13" s="307"/>
      <c r="M13" s="307"/>
      <c r="N13" s="2055"/>
      <c r="O13" s="2055"/>
      <c r="P13" s="2055"/>
      <c r="Q13" s="2055"/>
      <c r="R13" s="472" t="str">
        <f>IF('02_Criterios'!$F$25="","",'02_Criterios'!$F$25)</f>
        <v/>
      </c>
      <c r="S13" s="464" t="str">
        <f>IF(T13&lt;&gt;"","5.","")</f>
        <v/>
      </c>
      <c r="T13" s="465" t="str">
        <f>IF('02_Criterios'!$H$25&lt;&gt;"",'02_Criterios'!$H$25,"")</f>
        <v/>
      </c>
      <c r="U13" s="150"/>
      <c r="V13" s="150"/>
      <c r="W13" s="150"/>
      <c r="X13" s="150"/>
      <c r="Y13" s="150"/>
      <c r="Z13" s="307"/>
      <c r="AA13" s="2055"/>
      <c r="AB13" s="2055"/>
      <c r="AC13" s="2055"/>
      <c r="AD13" s="2055"/>
      <c r="AE13" s="472">
        <f>IF('02_Criterios'!$F$34="","",'02_Criterios'!$F$34)</f>
        <v>0.2</v>
      </c>
      <c r="AF13" s="464" t="str">
        <f>IF(AG13&lt;&gt;"","5.","")</f>
        <v>5.</v>
      </c>
      <c r="AG13" s="465" t="str">
        <f>IF('02_Criterios'!$H$34&lt;&gt;"",'02_Criterios'!$H$34,"")</f>
        <v>Ser original y creativo, estableciendo conexiones con otros contenidos, con aportaciones personales...</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4"/>
      <c r="D14" s="2045"/>
      <c r="E14" s="1467"/>
      <c r="F14" s="2058"/>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2" t="s">
        <v>161</v>
      </c>
      <c r="O15" s="2053"/>
      <c r="P15" s="2053"/>
      <c r="Q15" s="2053"/>
      <c r="R15" s="2054"/>
      <c r="S15" s="184"/>
      <c r="T15" s="185" t="s">
        <v>106</v>
      </c>
      <c r="U15" s="130"/>
      <c r="V15" s="130"/>
      <c r="W15" s="130"/>
      <c r="X15" s="130"/>
      <c r="Y15" s="131"/>
      <c r="Z15" s="374"/>
      <c r="AA15" s="2052" t="s">
        <v>161</v>
      </c>
      <c r="AB15" s="2053"/>
      <c r="AC15" s="2053"/>
      <c r="AD15" s="2053"/>
      <c r="AE15" s="2054"/>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t="str">
        <f>IF(COUNTA('02_Criterios'!$H$21:$H$25)&gt;=5,5,"")</f>
        <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f>IF(COUNTA('02_Criterios'!$H$30:$H$34)&gt;=5,5,"")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EF__1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EF__2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EF__3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EF__4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EF__5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EF__6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EF__7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EF__8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EF__9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EF__10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EF__11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EF__12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EF__13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EF__14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EF__15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EF__16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EF__17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EF__18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EF__19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EF__20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EF__21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EF__22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EF__23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EF__24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EF__25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EF__26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EF__27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EF__28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EF__29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EF__30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EF__31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EF__32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EF__33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EF__34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EF__35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EF__36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EF__37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EF__38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EF__39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EF__40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EF__41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EF__42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EF__43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EF__44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EF__45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EF__46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EF__47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EF__48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EF__49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EF__50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EF__51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EF__52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EF__53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EF__54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EF__55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EF__56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EF__57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EF__58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EF__59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EF__60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EF__61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EF__62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EF__63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EF__64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EF__65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EF__66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EF__67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EF__68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EF__69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EF__70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EF__71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EF__72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EF__73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EF__74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EF__75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EF__76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EF__77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EF__78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EF__79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EF__80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EF__81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EF__82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EF__83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EF__84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EF__85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EF__86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EF__87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EF__88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EF__89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EF__90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EF__91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EF__92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EF__93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EF__94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EF__95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EF__96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EF__97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EF__98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EF__99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EF__100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EF__101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EF__102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EF__103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EF__104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EF__105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EF__106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EF__107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EF__108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EF__109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EF__110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EF__111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EF__112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EF__113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EF__114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EF__115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EF__116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EF__117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EF__118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EF__119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EF__120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EF__121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EF__122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EF__123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EF__124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EF__125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EF__126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EF__127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EF__128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EF__129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EF__130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EF__131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EF__132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EF__133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EF__134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EF__135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EF__136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EF__137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EF__138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EF__139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EF__140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EF__141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EF__142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EF__143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EF__144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EF__145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EF__146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EF__147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EF__148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EF__149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EF__150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EF__151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EF__152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EF__153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EF__154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EF__155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EF__156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EF__157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EF__158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EF__159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EF__160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I9:K11"/>
    <mergeCell ref="I13:K13"/>
    <mergeCell ref="N3:Y3"/>
    <mergeCell ref="AA3:AL3"/>
    <mergeCell ref="K6:K7"/>
    <mergeCell ref="I8:K8"/>
    <mergeCell ref="AA15:AE15"/>
    <mergeCell ref="AA9:AD13"/>
    <mergeCell ref="AG5:AL5"/>
    <mergeCell ref="T5:W5"/>
    <mergeCell ref="N15:R15"/>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50"/>
      <c r="H2" s="1408"/>
      <c r="I2" s="1194"/>
      <c r="J2" s="135"/>
      <c r="K2" s="61" t="s">
        <v>612</v>
      </c>
      <c r="L2" s="138" t="str">
        <f>'01_Carga'!$G$4</f>
        <v>EDUCACIÓN FÍSICA  (EF)</v>
      </c>
      <c r="M2" s="138"/>
      <c r="N2" s="138"/>
      <c r="O2" s="198"/>
      <c r="P2" s="1151"/>
      <c r="Q2" s="2020" t="s">
        <v>1992</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918"/>
      <c r="AZ2" s="2020" t="s">
        <v>1993</v>
      </c>
      <c r="BA2" s="2020"/>
      <c r="BB2" s="2020"/>
      <c r="BC2" s="2020"/>
      <c r="BD2" s="2020"/>
      <c r="BE2" s="2020"/>
      <c r="BF2" s="2020"/>
      <c r="BG2" s="2020"/>
      <c r="BH2" s="2020"/>
      <c r="BI2" s="2020"/>
      <c r="BJ2" s="2020"/>
      <c r="BK2" s="2020"/>
      <c r="BL2" s="2020"/>
      <c r="BM2" s="2020"/>
      <c r="BN2" s="2020"/>
      <c r="BO2" s="2020"/>
      <c r="BP2" s="2020"/>
      <c r="BQ2" s="2020"/>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VALLADOLID</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1"/>
      <c r="H6" s="1385"/>
      <c r="I6" s="1196"/>
      <c r="J6" s="274"/>
      <c r="K6" s="461"/>
      <c r="L6" s="2050"/>
      <c r="M6" s="295"/>
      <c r="N6" s="238"/>
      <c r="Q6" s="2050" t="str">
        <f>'02_Criterios'!$H$27</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IF('02_Criterios'!$F$21="","",'02_Criterios'!$F$21)</f>
        <v>0.1</v>
      </c>
      <c r="Z6" s="464" t="str">
        <f>IF(AA6&lt;&gt;"","1.","")</f>
        <v>1.</v>
      </c>
      <c r="AA6" s="465" t="str">
        <f>IF('02_Criterios'!$H$21&lt;&gt;"",'02_Criterios'!$H$21,"")</f>
        <v>Lectura fluida y comprensible, actitud transmisora y desarrollo expositivo ceñido al tema.</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8" t="s">
        <v>2</v>
      </c>
      <c r="E7" s="895"/>
      <c r="F7" s="896">
        <f>SUM(N(FREQUENCY(F18:F177,F18:F177)&gt;0))</f>
        <v>0</v>
      </c>
      <c r="G7" s="1384"/>
      <c r="H7" s="1385"/>
      <c r="I7" s="1196"/>
      <c r="J7" s="2051" t="str">
        <f>IF($BS$17&gt;0,$BS$13,IF($BT$17&gt;0,$BT$13,IF($BZ$15&gt;0,$BU$12,"LECTURA DE LA PRUEBA 1A")))</f>
        <v>LECTURA DE LA PRUEBA 1A</v>
      </c>
      <c r="K7" s="2051"/>
      <c r="L7" s="2051"/>
      <c r="M7" s="462"/>
      <c r="N7" s="462"/>
      <c r="Q7" s="2050"/>
      <c r="R7" s="2050"/>
      <c r="S7" s="2050"/>
      <c r="T7" s="2050"/>
      <c r="U7" s="2050"/>
      <c r="V7" s="2050"/>
      <c r="W7" s="1881"/>
      <c r="X7" s="213"/>
      <c r="Y7" s="472">
        <f>IF('02_Criterios'!$F$22="","",'02_Criterios'!$F$22)</f>
        <v>0.1</v>
      </c>
      <c r="Z7" s="464" t="str">
        <f>IF(AA7&lt;&gt;"","2.","")</f>
        <v>2.</v>
      </c>
      <c r="AA7" s="465" t="str">
        <f>IF('02_Criterios'!$H$22&lt;&gt;"",'02_Criterios'!$H$22,"")</f>
        <v>Presentar el supuesto de forma clara, ordenada y coherente.</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7" t="s">
        <v>274</v>
      </c>
      <c r="E8" s="900"/>
      <c r="F8" s="894">
        <f>COUNTIF(C18:C177,"SÍ")</f>
        <v>0</v>
      </c>
      <c r="G8" s="1384"/>
      <c r="H8" s="1385"/>
      <c r="I8" s="1196"/>
      <c r="J8" s="2051" t="str">
        <f>IF($BS$17&gt;0,$BS$14,IF($BT$17&gt;0,$BT$14,IF($BZ$15&gt;0,$BU$13,"PRUEBA PRÁCTICA")))</f>
        <v>PRUEBA PRÁCTICA</v>
      </c>
      <c r="K8" s="2051"/>
      <c r="L8" s="2051"/>
      <c r="M8" s="463"/>
      <c r="N8" s="463"/>
      <c r="Q8" s="2050"/>
      <c r="R8" s="2050"/>
      <c r="S8" s="2050"/>
      <c r="T8" s="2050"/>
      <c r="U8" s="2050"/>
      <c r="V8" s="2050"/>
      <c r="W8" s="1881"/>
      <c r="X8" s="213"/>
      <c r="Y8" s="472">
        <f>IF('02_Criterios'!$F$23="","",'02_Criterios'!$F$23)</f>
        <v>0.4</v>
      </c>
      <c r="Z8" s="464" t="str">
        <f>IF(AA8&lt;&gt;"","3.","")</f>
        <v>3.</v>
      </c>
      <c r="AA8" s="465" t="str">
        <f>IF('02_Criterios'!$H$23&lt;&gt;"",'02_Criterios'!$H$23,"")</f>
        <v>Razonar y argumentar los aspectos planteados en el diseño de la intervención…</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1"/>
      <c r="K9" s="2051"/>
      <c r="L9" s="2051"/>
      <c r="M9" s="149"/>
      <c r="N9" s="663"/>
      <c r="Q9" s="2050"/>
      <c r="R9" s="2050"/>
      <c r="S9" s="2050"/>
      <c r="T9" s="2050"/>
      <c r="U9" s="2050"/>
      <c r="V9" s="2050"/>
      <c r="W9" s="1881"/>
      <c r="X9" s="213"/>
      <c r="Y9" s="472">
        <f>IF('02_Criterios'!$F$24="","",'02_Criterios'!$F$24)</f>
        <v>0.4</v>
      </c>
      <c r="Z9" s="464" t="str">
        <f>IF(AA9&lt;&gt;"","4.","")</f>
        <v>4.</v>
      </c>
      <c r="AA9" s="465" t="str">
        <f>IF('02_Criterios'!$H$24&lt;&gt;"",'02_Criterios'!$H$24,"")</f>
        <v>Ajustar las tareas al currículo vigente en Castilla y León…</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1"/>
      <c r="K10" s="2051"/>
      <c r="L10" s="2051"/>
      <c r="M10" s="307"/>
      <c r="N10" s="664"/>
      <c r="Q10" s="2050"/>
      <c r="R10" s="2050"/>
      <c r="S10" s="2050"/>
      <c r="T10" s="2050"/>
      <c r="U10" s="2050"/>
      <c r="V10" s="2050"/>
      <c r="W10" s="1881"/>
      <c r="X10" s="213"/>
      <c r="Y10" s="472" t="str">
        <f>IF('02_Criterios'!$F$25="","",'02_Criterios'!$F$25)</f>
        <v/>
      </c>
      <c r="Z10" s="464" t="str">
        <f>IF(AA10&lt;&gt;"","5.","")</f>
        <v/>
      </c>
      <c r="AA10" s="465" t="str">
        <f>IF('02_Criterios'!$H$25&lt;&gt;"",'02_Criterios'!$H$25,"")</f>
        <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9"/>
      <c r="BG10" s="286"/>
      <c r="BH10" s="286"/>
      <c r="BI10" s="286"/>
      <c r="BJ10" s="286"/>
      <c r="BK10" s="1919"/>
      <c r="BL10" s="286"/>
      <c r="BM10" s="286"/>
      <c r="BN10" s="1919"/>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41</v>
      </c>
      <c r="D12" s="2043"/>
      <c r="E12" s="1466"/>
      <c r="F12" s="2046" t="s">
        <v>180</v>
      </c>
      <c r="G12" s="1416"/>
      <c r="H12" s="1385"/>
      <c r="I12" s="1197"/>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R12" s="274"/>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074" t="s">
        <v>105</v>
      </c>
      <c r="BA13" s="2074"/>
      <c r="BB13" s="2074"/>
      <c r="BC13" s="2074"/>
      <c r="BD13" s="2074"/>
      <c r="BE13" s="2074"/>
      <c r="BF13" s="2074"/>
      <c r="BG13" s="2074"/>
      <c r="BH13" s="2074"/>
      <c r="BI13" s="2074"/>
      <c r="BJ13" s="2074"/>
      <c r="BK13" s="1917"/>
      <c r="BL13" s="2071" t="s">
        <v>622</v>
      </c>
      <c r="BM13" s="2071"/>
      <c r="BN13" s="1882"/>
      <c r="BO13" s="2068" t="s">
        <v>295</v>
      </c>
      <c r="BP13" s="2068"/>
      <c r="BQ13" s="2068"/>
      <c r="BR13" s="289"/>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2072"/>
      <c r="BM14" s="2072"/>
      <c r="BN14" s="315"/>
      <c r="BO14" s="2069"/>
      <c r="BP14" s="2069"/>
      <c r="BQ14" s="2069"/>
      <c r="BR14" s="289"/>
      <c r="BS14" s="1785" t="str">
        <f>IF(BS17&gt;0,"No califique a este aspirante: 
NO se presentó a la Prueba 1.","")</f>
        <v/>
      </c>
      <c r="BT14" s="1785" t="str">
        <f>IF(BT17&gt;0,"Si el aspirante no se presentó a la Lectura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4</v>
      </c>
      <c r="I16" s="1289"/>
      <c r="J16" s="105"/>
      <c r="K16" s="106"/>
      <c r="L16" s="106"/>
      <c r="M16" s="107"/>
      <c r="N16" s="1740"/>
      <c r="O16" s="618"/>
      <c r="P16" s="109"/>
      <c r="Q16" s="110"/>
      <c r="R16" s="603">
        <f>IF($Y$6="","",$Y$6*10)</f>
        <v>1</v>
      </c>
      <c r="S16" s="603">
        <f>IF($Y$7="","",$Y$7*10)</f>
        <v>1</v>
      </c>
      <c r="T16" s="603">
        <f>IF($Y$8="","",$Y$8*10)</f>
        <v>4</v>
      </c>
      <c r="U16" s="603">
        <f>IF($Y$9="","",$Y$9*10)</f>
        <v>4</v>
      </c>
      <c r="V16" s="604" t="str">
        <f>IF($Y$10="","",$Y$10*10)</f>
        <v/>
      </c>
      <c r="W16" s="108"/>
      <c r="X16" s="110"/>
      <c r="Y16" s="603">
        <f>IF($Y$6="","",$Y$6*10)</f>
        <v>1</v>
      </c>
      <c r="Z16" s="603">
        <f>IF($Y$7="","",$Y$7*10)</f>
        <v>1</v>
      </c>
      <c r="AA16" s="603">
        <f>IF($Y$8="","",$Y$8*10)</f>
        <v>4</v>
      </c>
      <c r="AB16" s="603">
        <f>IF($Y$9="","",$Y$9*10)</f>
        <v>4</v>
      </c>
      <c r="AC16" s="604" t="str">
        <f>IF($Y$10="","",$Y$10*10)</f>
        <v/>
      </c>
      <c r="AD16" s="108"/>
      <c r="AE16" s="110"/>
      <c r="AF16" s="603">
        <f>IF($Y$6="","",$Y$6*10)</f>
        <v>1</v>
      </c>
      <c r="AG16" s="603">
        <f>IF($Y$7="","",$Y$7*10)</f>
        <v>1</v>
      </c>
      <c r="AH16" s="603">
        <f>IF($Y$8="","",$Y$8*10)</f>
        <v>4</v>
      </c>
      <c r="AI16" s="603">
        <f>IF($Y$9="","",$Y$9*10)</f>
        <v>4</v>
      </c>
      <c r="AJ16" s="604" t="str">
        <f>IF($Y$10="","",$Y$10*10)</f>
        <v/>
      </c>
      <c r="AK16" s="108"/>
      <c r="AL16" s="110"/>
      <c r="AM16" s="603">
        <f>IF($Y$6="","",$Y$6*10)</f>
        <v>1</v>
      </c>
      <c r="AN16" s="603">
        <f>IF($Y$7="","",$Y$7*10)</f>
        <v>1</v>
      </c>
      <c r="AO16" s="603">
        <f>IF($Y$8="","",$Y$8*10)</f>
        <v>4</v>
      </c>
      <c r="AP16" s="603">
        <f>IF($Y$9="","",$Y$9*10)</f>
        <v>4</v>
      </c>
      <c r="AQ16" s="604" t="str">
        <f>IF($Y$10="","",$Y$10*10)</f>
        <v/>
      </c>
      <c r="AR16" s="108"/>
      <c r="AS16" s="110"/>
      <c r="AT16" s="603">
        <f>IF($Y$6="","",$Y$6*10)</f>
        <v>1</v>
      </c>
      <c r="AU16" s="603">
        <f>IF($Y$7="","",$Y$7*10)</f>
        <v>1</v>
      </c>
      <c r="AV16" s="603">
        <f>IF($Y$8="","",$Y$8*10)</f>
        <v>4</v>
      </c>
      <c r="AW16" s="603">
        <f>IF($Y$9="","",$Y$9*10)</f>
        <v>4</v>
      </c>
      <c r="AX16" s="604" t="str">
        <f>IF($Y$10="","",$Y$10*10)</f>
        <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t="str">
        <f>IF($H$16&gt;=5,5,"")</f>
        <v/>
      </c>
      <c r="W17" s="264"/>
      <c r="X17" s="1885" t="s">
        <v>162</v>
      </c>
      <c r="Y17" s="1890">
        <f>IF($H$16&gt;=1,1,"")</f>
        <v>1</v>
      </c>
      <c r="Z17" s="1890">
        <f>IF($H$16&gt;=2,2,"")</f>
        <v>2</v>
      </c>
      <c r="AA17" s="1890">
        <f>IF($H$16&gt;=3,3,"")</f>
        <v>3</v>
      </c>
      <c r="AB17" s="1890">
        <f>IF($H$16&gt;=4,4,"")</f>
        <v>4</v>
      </c>
      <c r="AC17" s="1891" t="str">
        <f>IF($H$16&gt;=5,5,"")</f>
        <v/>
      </c>
      <c r="AD17" s="291"/>
      <c r="AE17" s="1885" t="s">
        <v>162</v>
      </c>
      <c r="AF17" s="1890">
        <f>IF($H$16&gt;=1,1,"")</f>
        <v>1</v>
      </c>
      <c r="AG17" s="1890">
        <f>IF($H$16&gt;=2,2,"")</f>
        <v>2</v>
      </c>
      <c r="AH17" s="1890">
        <f>IF($H$16&gt;=3,3,"")</f>
        <v>3</v>
      </c>
      <c r="AI17" s="1890">
        <f>IF($H$16&gt;=4,4,"")</f>
        <v>4</v>
      </c>
      <c r="AJ17" s="1891" t="str">
        <f>IF($H$16&gt;=5,5,"")</f>
        <v/>
      </c>
      <c r="AK17" s="291"/>
      <c r="AL17" s="1885" t="s">
        <v>162</v>
      </c>
      <c r="AM17" s="1890">
        <f>IF($H$16&gt;=1,1,"")</f>
        <v>1</v>
      </c>
      <c r="AN17" s="1890">
        <f>IF($H$16&gt;=2,2,"")</f>
        <v>2</v>
      </c>
      <c r="AO17" s="1890">
        <f>IF($H$16&gt;=3,3,"")</f>
        <v>3</v>
      </c>
      <c r="AP17" s="1890">
        <f>IF($H$16&gt;=4,4,"")</f>
        <v>4</v>
      </c>
      <c r="AQ17" s="1891" t="str">
        <f>IF($H$16&gt;=5,5,"")</f>
        <v/>
      </c>
      <c r="AR17" s="291"/>
      <c r="AS17" s="1885" t="s">
        <v>162</v>
      </c>
      <c r="AT17" s="1890">
        <f>IF($H$16&gt;=1,1,"")</f>
        <v>1</v>
      </c>
      <c r="AU17" s="1890">
        <f>IF($H$16&gt;=2,2,"")</f>
        <v>2</v>
      </c>
      <c r="AV17" s="1890">
        <f>IF($H$16&gt;=3,3,"")</f>
        <v>3</v>
      </c>
      <c r="AW17" s="1890">
        <f>IF($H$16&gt;=4,4,"")</f>
        <v>4</v>
      </c>
      <c r="AX17" s="1891" t="str">
        <f>IF($H$16&gt;=5,5,"")</f>
        <v/>
      </c>
      <c r="AY17" s="264"/>
      <c r="AZ17" s="1892" t="s">
        <v>168</v>
      </c>
      <c r="BA17" s="1893" t="s">
        <v>169</v>
      </c>
      <c r="BB17" s="1893" t="s">
        <v>170</v>
      </c>
      <c r="BC17" s="1893" t="s">
        <v>171</v>
      </c>
      <c r="BD17" s="1893" t="s">
        <v>172</v>
      </c>
      <c r="BE17" s="1894" t="s">
        <v>107</v>
      </c>
      <c r="BG17" s="1895" t="s">
        <v>165</v>
      </c>
      <c r="BH17" s="1896" t="s">
        <v>164</v>
      </c>
      <c r="BI17" s="1896" t="s">
        <v>4</v>
      </c>
      <c r="BJ17" s="1894" t="s">
        <v>178</v>
      </c>
      <c r="BL17" s="1897" t="s">
        <v>589</v>
      </c>
      <c r="BM17" s="1898" t="str">
        <f>CONCATENATE('02_Criterios'!$F$16*10," puntos")</f>
        <v>4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EF__1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05"/>
      <c r="P18" s="153"/>
      <c r="Q18" s="1906"/>
      <c r="R18" s="1907"/>
      <c r="S18" s="1907"/>
      <c r="T18" s="1907"/>
      <c r="U18" s="1907"/>
      <c r="V18" s="1953"/>
      <c r="W18" s="151"/>
      <c r="X18" s="1906"/>
      <c r="Y18" s="1907"/>
      <c r="Z18" s="1907"/>
      <c r="AA18" s="1907"/>
      <c r="AB18" s="1907"/>
      <c r="AC18" s="1953"/>
      <c r="AD18" s="151"/>
      <c r="AE18" s="1906"/>
      <c r="AF18" s="1907"/>
      <c r="AG18" s="1907"/>
      <c r="AH18" s="1907"/>
      <c r="AI18" s="1907"/>
      <c r="AJ18" s="1953"/>
      <c r="AK18" s="151"/>
      <c r="AL18" s="1906"/>
      <c r="AM18" s="1907"/>
      <c r="AN18" s="1907"/>
      <c r="AO18" s="1907"/>
      <c r="AP18" s="1907"/>
      <c r="AQ18" s="1953"/>
      <c r="AR18" s="151"/>
      <c r="AS18" s="1906"/>
      <c r="AT18" s="1907"/>
      <c r="AU18" s="1907"/>
      <c r="AV18" s="1907"/>
      <c r="AW18" s="1907"/>
      <c r="AX18" s="1953"/>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IF($O18&lt;&gt;"",0,IF(BJ18&lt;&gt;"",ROUND(BJ18*'02_Criterios'!$F$16,4),IF(BE18&lt;&gt;"",ROUND(BE18*'02_Criterios'!$F$16,4),"")))</f>
        <v/>
      </c>
      <c r="BO18" s="1915" t="str">
        <f>IF('13_P1_Alega'!P18&lt;&gt;"",'13_P1_Alega'!P18,"")</f>
        <v/>
      </c>
      <c r="BP18" s="1915" t="str">
        <f>IF('13_P1_Alega'!Q18&lt;&gt;"",'13_P1_Alega'!Q18,"")</f>
        <v/>
      </c>
      <c r="BQ18" s="1915"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EF__2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595"/>
      <c r="W19" s="151"/>
      <c r="X19" s="1916"/>
      <c r="Y19" s="132"/>
      <c r="Z19" s="132"/>
      <c r="AA19" s="132"/>
      <c r="AB19" s="132"/>
      <c r="AC19" s="595"/>
      <c r="AD19" s="151"/>
      <c r="AE19" s="1916"/>
      <c r="AF19" s="132"/>
      <c r="AG19" s="132"/>
      <c r="AH19" s="132"/>
      <c r="AI19" s="132"/>
      <c r="AJ19" s="595"/>
      <c r="AK19" s="151"/>
      <c r="AL19" s="1916"/>
      <c r="AM19" s="132"/>
      <c r="AN19" s="132"/>
      <c r="AO19" s="132"/>
      <c r="AP19" s="132"/>
      <c r="AQ19" s="595"/>
      <c r="AR19" s="151"/>
      <c r="AS19" s="1916"/>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EF__3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595"/>
      <c r="W20" s="151"/>
      <c r="X20" s="1916"/>
      <c r="Y20" s="132"/>
      <c r="Z20" s="132"/>
      <c r="AA20" s="132"/>
      <c r="AB20" s="132"/>
      <c r="AC20" s="595"/>
      <c r="AD20" s="151"/>
      <c r="AE20" s="1916"/>
      <c r="AF20" s="132"/>
      <c r="AG20" s="132"/>
      <c r="AH20" s="132"/>
      <c r="AI20" s="132"/>
      <c r="AJ20" s="595"/>
      <c r="AK20" s="151"/>
      <c r="AL20" s="1916"/>
      <c r="AM20" s="132"/>
      <c r="AN20" s="132"/>
      <c r="AO20" s="132"/>
      <c r="AP20" s="132"/>
      <c r="AQ20" s="595"/>
      <c r="AR20" s="151"/>
      <c r="AS20" s="1916"/>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EF__4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595"/>
      <c r="W21" s="151"/>
      <c r="X21" s="1916"/>
      <c r="Y21" s="132"/>
      <c r="Z21" s="132"/>
      <c r="AA21" s="132"/>
      <c r="AB21" s="132"/>
      <c r="AC21" s="595"/>
      <c r="AD21" s="151"/>
      <c r="AE21" s="1916"/>
      <c r="AF21" s="132"/>
      <c r="AG21" s="132"/>
      <c r="AH21" s="132"/>
      <c r="AI21" s="132"/>
      <c r="AJ21" s="595"/>
      <c r="AK21" s="151"/>
      <c r="AL21" s="1916"/>
      <c r="AM21" s="132"/>
      <c r="AN21" s="132"/>
      <c r="AO21" s="132"/>
      <c r="AP21" s="132"/>
      <c r="AQ21" s="595"/>
      <c r="AR21" s="151"/>
      <c r="AS21" s="1916"/>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EF__5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595"/>
      <c r="W22" s="151"/>
      <c r="X22" s="1916"/>
      <c r="Y22" s="132"/>
      <c r="Z22" s="132"/>
      <c r="AA22" s="132"/>
      <c r="AB22" s="132"/>
      <c r="AC22" s="595"/>
      <c r="AD22" s="151"/>
      <c r="AE22" s="1916"/>
      <c r="AF22" s="132"/>
      <c r="AG22" s="132"/>
      <c r="AH22" s="132"/>
      <c r="AI22" s="132"/>
      <c r="AJ22" s="595"/>
      <c r="AK22" s="151"/>
      <c r="AL22" s="1916"/>
      <c r="AM22" s="132"/>
      <c r="AN22" s="132"/>
      <c r="AO22" s="132"/>
      <c r="AP22" s="132"/>
      <c r="AQ22" s="595"/>
      <c r="AR22" s="151"/>
      <c r="AS22" s="1916"/>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EF__6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595"/>
      <c r="W23" s="151"/>
      <c r="X23" s="1916"/>
      <c r="Y23" s="132"/>
      <c r="Z23" s="132"/>
      <c r="AA23" s="132"/>
      <c r="AB23" s="132"/>
      <c r="AC23" s="595"/>
      <c r="AD23" s="151"/>
      <c r="AE23" s="1916"/>
      <c r="AF23" s="132"/>
      <c r="AG23" s="132"/>
      <c r="AH23" s="132"/>
      <c r="AI23" s="132"/>
      <c r="AJ23" s="595"/>
      <c r="AK23" s="151"/>
      <c r="AL23" s="1916"/>
      <c r="AM23" s="132"/>
      <c r="AN23" s="132"/>
      <c r="AO23" s="132"/>
      <c r="AP23" s="132"/>
      <c r="AQ23" s="595"/>
      <c r="AR23" s="151"/>
      <c r="AS23" s="1916"/>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EF__7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595"/>
      <c r="W24" s="151"/>
      <c r="X24" s="1916"/>
      <c r="Y24" s="132"/>
      <c r="Z24" s="132"/>
      <c r="AA24" s="132"/>
      <c r="AB24" s="132"/>
      <c r="AC24" s="595"/>
      <c r="AD24" s="151"/>
      <c r="AE24" s="1916"/>
      <c r="AF24" s="132"/>
      <c r="AG24" s="132"/>
      <c r="AH24" s="132"/>
      <c r="AI24" s="132"/>
      <c r="AJ24" s="595"/>
      <c r="AK24" s="151"/>
      <c r="AL24" s="1916"/>
      <c r="AM24" s="132"/>
      <c r="AN24" s="132"/>
      <c r="AO24" s="132"/>
      <c r="AP24" s="132"/>
      <c r="AQ24" s="595"/>
      <c r="AR24" s="151"/>
      <c r="AS24" s="1916"/>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EF__8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595"/>
      <c r="W25" s="151"/>
      <c r="X25" s="1916"/>
      <c r="Y25" s="132"/>
      <c r="Z25" s="132"/>
      <c r="AA25" s="132"/>
      <c r="AB25" s="132"/>
      <c r="AC25" s="595"/>
      <c r="AD25" s="151"/>
      <c r="AE25" s="1916"/>
      <c r="AF25" s="132"/>
      <c r="AG25" s="132"/>
      <c r="AH25" s="132"/>
      <c r="AI25" s="132"/>
      <c r="AJ25" s="595"/>
      <c r="AK25" s="151"/>
      <c r="AL25" s="1916"/>
      <c r="AM25" s="132"/>
      <c r="AN25" s="132"/>
      <c r="AO25" s="132"/>
      <c r="AP25" s="132"/>
      <c r="AQ25" s="595"/>
      <c r="AR25" s="151"/>
      <c r="AS25" s="1916"/>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EF__9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595"/>
      <c r="W26" s="151"/>
      <c r="X26" s="1916"/>
      <c r="Y26" s="132"/>
      <c r="Z26" s="132"/>
      <c r="AA26" s="132"/>
      <c r="AB26" s="132"/>
      <c r="AC26" s="595"/>
      <c r="AD26" s="151"/>
      <c r="AE26" s="1916"/>
      <c r="AF26" s="132"/>
      <c r="AG26" s="132"/>
      <c r="AH26" s="132"/>
      <c r="AI26" s="132"/>
      <c r="AJ26" s="595"/>
      <c r="AK26" s="151"/>
      <c r="AL26" s="1916"/>
      <c r="AM26" s="132"/>
      <c r="AN26" s="132"/>
      <c r="AO26" s="132"/>
      <c r="AP26" s="132"/>
      <c r="AQ26" s="595"/>
      <c r="AR26" s="151"/>
      <c r="AS26" s="1916"/>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EF__10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595"/>
      <c r="W27" s="151"/>
      <c r="X27" s="1916"/>
      <c r="Y27" s="132"/>
      <c r="Z27" s="132"/>
      <c r="AA27" s="132"/>
      <c r="AB27" s="132"/>
      <c r="AC27" s="595"/>
      <c r="AD27" s="151"/>
      <c r="AE27" s="1916"/>
      <c r="AF27" s="132"/>
      <c r="AG27" s="132"/>
      <c r="AH27" s="132"/>
      <c r="AI27" s="132"/>
      <c r="AJ27" s="595"/>
      <c r="AK27" s="151"/>
      <c r="AL27" s="1916"/>
      <c r="AM27" s="132"/>
      <c r="AN27" s="132"/>
      <c r="AO27" s="132"/>
      <c r="AP27" s="132"/>
      <c r="AQ27" s="595"/>
      <c r="AR27" s="151"/>
      <c r="AS27" s="1916"/>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EF__11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595"/>
      <c r="W28" s="151"/>
      <c r="X28" s="1916"/>
      <c r="Y28" s="132"/>
      <c r="Z28" s="132"/>
      <c r="AA28" s="132"/>
      <c r="AB28" s="132"/>
      <c r="AC28" s="595"/>
      <c r="AD28" s="151"/>
      <c r="AE28" s="1916"/>
      <c r="AF28" s="132"/>
      <c r="AG28" s="132"/>
      <c r="AH28" s="132"/>
      <c r="AI28" s="132"/>
      <c r="AJ28" s="595"/>
      <c r="AK28" s="151"/>
      <c r="AL28" s="1916"/>
      <c r="AM28" s="132"/>
      <c r="AN28" s="132"/>
      <c r="AO28" s="132"/>
      <c r="AP28" s="132"/>
      <c r="AQ28" s="595"/>
      <c r="AR28" s="151"/>
      <c r="AS28" s="1916"/>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EF__12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595"/>
      <c r="W29" s="151"/>
      <c r="X29" s="1916"/>
      <c r="Y29" s="132"/>
      <c r="Z29" s="132"/>
      <c r="AA29" s="132"/>
      <c r="AB29" s="132"/>
      <c r="AC29" s="595"/>
      <c r="AD29" s="151"/>
      <c r="AE29" s="1916"/>
      <c r="AF29" s="132"/>
      <c r="AG29" s="132"/>
      <c r="AH29" s="132"/>
      <c r="AI29" s="132"/>
      <c r="AJ29" s="595"/>
      <c r="AK29" s="151"/>
      <c r="AL29" s="1916"/>
      <c r="AM29" s="132"/>
      <c r="AN29" s="132"/>
      <c r="AO29" s="132"/>
      <c r="AP29" s="132"/>
      <c r="AQ29" s="595"/>
      <c r="AR29" s="151"/>
      <c r="AS29" s="1916"/>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EF__13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595"/>
      <c r="W30" s="151"/>
      <c r="X30" s="1916"/>
      <c r="Y30" s="132"/>
      <c r="Z30" s="132"/>
      <c r="AA30" s="132"/>
      <c r="AB30" s="132"/>
      <c r="AC30" s="595"/>
      <c r="AD30" s="151"/>
      <c r="AE30" s="1916"/>
      <c r="AF30" s="132"/>
      <c r="AG30" s="132"/>
      <c r="AH30" s="132"/>
      <c r="AI30" s="132"/>
      <c r="AJ30" s="595"/>
      <c r="AK30" s="151"/>
      <c r="AL30" s="1916"/>
      <c r="AM30" s="132"/>
      <c r="AN30" s="132"/>
      <c r="AO30" s="132"/>
      <c r="AP30" s="132"/>
      <c r="AQ30" s="595"/>
      <c r="AR30" s="151"/>
      <c r="AS30" s="1916"/>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EF__14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595"/>
      <c r="W31" s="151"/>
      <c r="X31" s="1916"/>
      <c r="Y31" s="132"/>
      <c r="Z31" s="132"/>
      <c r="AA31" s="132"/>
      <c r="AB31" s="132"/>
      <c r="AC31" s="595"/>
      <c r="AD31" s="151"/>
      <c r="AE31" s="1916"/>
      <c r="AF31" s="132"/>
      <c r="AG31" s="132"/>
      <c r="AH31" s="132"/>
      <c r="AI31" s="132"/>
      <c r="AJ31" s="595"/>
      <c r="AK31" s="151"/>
      <c r="AL31" s="1916"/>
      <c r="AM31" s="132"/>
      <c r="AN31" s="132"/>
      <c r="AO31" s="132"/>
      <c r="AP31" s="132"/>
      <c r="AQ31" s="595"/>
      <c r="AR31" s="151"/>
      <c r="AS31" s="1916"/>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EF__15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595"/>
      <c r="W32" s="151"/>
      <c r="X32" s="1916"/>
      <c r="Y32" s="132"/>
      <c r="Z32" s="132"/>
      <c r="AA32" s="132"/>
      <c r="AB32" s="132"/>
      <c r="AC32" s="595"/>
      <c r="AD32" s="151"/>
      <c r="AE32" s="1916"/>
      <c r="AF32" s="132"/>
      <c r="AG32" s="132"/>
      <c r="AH32" s="132"/>
      <c r="AI32" s="132"/>
      <c r="AJ32" s="595"/>
      <c r="AK32" s="151"/>
      <c r="AL32" s="1916"/>
      <c r="AM32" s="132"/>
      <c r="AN32" s="132"/>
      <c r="AO32" s="132"/>
      <c r="AP32" s="132"/>
      <c r="AQ32" s="595"/>
      <c r="AR32" s="151"/>
      <c r="AS32" s="1916"/>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EF__16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595"/>
      <c r="W33" s="151"/>
      <c r="X33" s="1916"/>
      <c r="Y33" s="132"/>
      <c r="Z33" s="132"/>
      <c r="AA33" s="132"/>
      <c r="AB33" s="132"/>
      <c r="AC33" s="595"/>
      <c r="AD33" s="151"/>
      <c r="AE33" s="1916"/>
      <c r="AF33" s="132"/>
      <c r="AG33" s="132"/>
      <c r="AH33" s="132"/>
      <c r="AI33" s="132"/>
      <c r="AJ33" s="595"/>
      <c r="AK33" s="151"/>
      <c r="AL33" s="1916"/>
      <c r="AM33" s="132"/>
      <c r="AN33" s="132"/>
      <c r="AO33" s="132"/>
      <c r="AP33" s="132"/>
      <c r="AQ33" s="595"/>
      <c r="AR33" s="151"/>
      <c r="AS33" s="1916"/>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EF__17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595"/>
      <c r="W34" s="151"/>
      <c r="X34" s="1916"/>
      <c r="Y34" s="132"/>
      <c r="Z34" s="132"/>
      <c r="AA34" s="132"/>
      <c r="AB34" s="132"/>
      <c r="AC34" s="595"/>
      <c r="AD34" s="151"/>
      <c r="AE34" s="1916"/>
      <c r="AF34" s="132"/>
      <c r="AG34" s="132"/>
      <c r="AH34" s="132"/>
      <c r="AI34" s="132"/>
      <c r="AJ34" s="595"/>
      <c r="AK34" s="151"/>
      <c r="AL34" s="1916"/>
      <c r="AM34" s="132"/>
      <c r="AN34" s="132"/>
      <c r="AO34" s="132"/>
      <c r="AP34" s="132"/>
      <c r="AQ34" s="595"/>
      <c r="AR34" s="151"/>
      <c r="AS34" s="1916"/>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EF__18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595"/>
      <c r="W35" s="151"/>
      <c r="X35" s="1916"/>
      <c r="Y35" s="132"/>
      <c r="Z35" s="132"/>
      <c r="AA35" s="132"/>
      <c r="AB35" s="132"/>
      <c r="AC35" s="595"/>
      <c r="AD35" s="151"/>
      <c r="AE35" s="1916"/>
      <c r="AF35" s="132"/>
      <c r="AG35" s="132"/>
      <c r="AH35" s="132"/>
      <c r="AI35" s="132"/>
      <c r="AJ35" s="595"/>
      <c r="AK35" s="151"/>
      <c r="AL35" s="1916"/>
      <c r="AM35" s="132"/>
      <c r="AN35" s="132"/>
      <c r="AO35" s="132"/>
      <c r="AP35" s="132"/>
      <c r="AQ35" s="595"/>
      <c r="AR35" s="151"/>
      <c r="AS35" s="1916"/>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EF__19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595"/>
      <c r="W36" s="151"/>
      <c r="X36" s="1916"/>
      <c r="Y36" s="132"/>
      <c r="Z36" s="132"/>
      <c r="AA36" s="132"/>
      <c r="AB36" s="132"/>
      <c r="AC36" s="595"/>
      <c r="AD36" s="151"/>
      <c r="AE36" s="1916"/>
      <c r="AF36" s="132"/>
      <c r="AG36" s="132"/>
      <c r="AH36" s="132"/>
      <c r="AI36" s="132"/>
      <c r="AJ36" s="595"/>
      <c r="AK36" s="151"/>
      <c r="AL36" s="1916"/>
      <c r="AM36" s="132"/>
      <c r="AN36" s="132"/>
      <c r="AO36" s="132"/>
      <c r="AP36" s="132"/>
      <c r="AQ36" s="595"/>
      <c r="AR36" s="151"/>
      <c r="AS36" s="1916"/>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EF__20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595"/>
      <c r="W37" s="151"/>
      <c r="X37" s="1916"/>
      <c r="Y37" s="132"/>
      <c r="Z37" s="132"/>
      <c r="AA37" s="132"/>
      <c r="AB37" s="132"/>
      <c r="AC37" s="595"/>
      <c r="AD37" s="151"/>
      <c r="AE37" s="1916"/>
      <c r="AF37" s="132"/>
      <c r="AG37" s="132"/>
      <c r="AH37" s="132"/>
      <c r="AI37" s="132"/>
      <c r="AJ37" s="595"/>
      <c r="AK37" s="151"/>
      <c r="AL37" s="1916"/>
      <c r="AM37" s="132"/>
      <c r="AN37" s="132"/>
      <c r="AO37" s="132"/>
      <c r="AP37" s="132"/>
      <c r="AQ37" s="595"/>
      <c r="AR37" s="151"/>
      <c r="AS37" s="1916"/>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EF__21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595"/>
      <c r="W38" s="151"/>
      <c r="X38" s="1916"/>
      <c r="Y38" s="132"/>
      <c r="Z38" s="132"/>
      <c r="AA38" s="132"/>
      <c r="AB38" s="132"/>
      <c r="AC38" s="595"/>
      <c r="AD38" s="151"/>
      <c r="AE38" s="1916"/>
      <c r="AF38" s="132"/>
      <c r="AG38" s="132"/>
      <c r="AH38" s="132"/>
      <c r="AI38" s="132"/>
      <c r="AJ38" s="595"/>
      <c r="AK38" s="151"/>
      <c r="AL38" s="1916"/>
      <c r="AM38" s="132"/>
      <c r="AN38" s="132"/>
      <c r="AO38" s="132"/>
      <c r="AP38" s="132"/>
      <c r="AQ38" s="595"/>
      <c r="AR38" s="151"/>
      <c r="AS38" s="1916"/>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EF__22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595"/>
      <c r="W39" s="151"/>
      <c r="X39" s="1916"/>
      <c r="Y39" s="132"/>
      <c r="Z39" s="132"/>
      <c r="AA39" s="132"/>
      <c r="AB39" s="132"/>
      <c r="AC39" s="595"/>
      <c r="AD39" s="151"/>
      <c r="AE39" s="1916"/>
      <c r="AF39" s="132"/>
      <c r="AG39" s="132"/>
      <c r="AH39" s="132"/>
      <c r="AI39" s="132"/>
      <c r="AJ39" s="595"/>
      <c r="AK39" s="151"/>
      <c r="AL39" s="1916"/>
      <c r="AM39" s="132"/>
      <c r="AN39" s="132"/>
      <c r="AO39" s="132"/>
      <c r="AP39" s="132"/>
      <c r="AQ39" s="595"/>
      <c r="AR39" s="151"/>
      <c r="AS39" s="1916"/>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EF__23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595"/>
      <c r="W40" s="151"/>
      <c r="X40" s="1916"/>
      <c r="Y40" s="132"/>
      <c r="Z40" s="132"/>
      <c r="AA40" s="132"/>
      <c r="AB40" s="132"/>
      <c r="AC40" s="595"/>
      <c r="AD40" s="151"/>
      <c r="AE40" s="1916"/>
      <c r="AF40" s="132"/>
      <c r="AG40" s="132"/>
      <c r="AH40" s="132"/>
      <c r="AI40" s="132"/>
      <c r="AJ40" s="595"/>
      <c r="AK40" s="151"/>
      <c r="AL40" s="1916"/>
      <c r="AM40" s="132"/>
      <c r="AN40" s="132"/>
      <c r="AO40" s="132"/>
      <c r="AP40" s="132"/>
      <c r="AQ40" s="595"/>
      <c r="AR40" s="151"/>
      <c r="AS40" s="1916"/>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EF__24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595"/>
      <c r="W41" s="151"/>
      <c r="X41" s="1916"/>
      <c r="Y41" s="132"/>
      <c r="Z41" s="132"/>
      <c r="AA41" s="132"/>
      <c r="AB41" s="132"/>
      <c r="AC41" s="595"/>
      <c r="AD41" s="151"/>
      <c r="AE41" s="1916"/>
      <c r="AF41" s="132"/>
      <c r="AG41" s="132"/>
      <c r="AH41" s="132"/>
      <c r="AI41" s="132"/>
      <c r="AJ41" s="595"/>
      <c r="AK41" s="151"/>
      <c r="AL41" s="1916"/>
      <c r="AM41" s="132"/>
      <c r="AN41" s="132"/>
      <c r="AO41" s="132"/>
      <c r="AP41" s="132"/>
      <c r="AQ41" s="595"/>
      <c r="AR41" s="151"/>
      <c r="AS41" s="1916"/>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EF__25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595"/>
      <c r="W42" s="151"/>
      <c r="X42" s="1916"/>
      <c r="Y42" s="132"/>
      <c r="Z42" s="132"/>
      <c r="AA42" s="132"/>
      <c r="AB42" s="132"/>
      <c r="AC42" s="595"/>
      <c r="AD42" s="151"/>
      <c r="AE42" s="1916"/>
      <c r="AF42" s="132"/>
      <c r="AG42" s="132"/>
      <c r="AH42" s="132"/>
      <c r="AI42" s="132"/>
      <c r="AJ42" s="595"/>
      <c r="AK42" s="151"/>
      <c r="AL42" s="1916"/>
      <c r="AM42" s="132"/>
      <c r="AN42" s="132"/>
      <c r="AO42" s="132"/>
      <c r="AP42" s="132"/>
      <c r="AQ42" s="595"/>
      <c r="AR42" s="151"/>
      <c r="AS42" s="1916"/>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EF__26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595"/>
      <c r="W43" s="151"/>
      <c r="X43" s="1916"/>
      <c r="Y43" s="132"/>
      <c r="Z43" s="132"/>
      <c r="AA43" s="132"/>
      <c r="AB43" s="132"/>
      <c r="AC43" s="595"/>
      <c r="AD43" s="151"/>
      <c r="AE43" s="1916"/>
      <c r="AF43" s="132"/>
      <c r="AG43" s="132"/>
      <c r="AH43" s="132"/>
      <c r="AI43" s="132"/>
      <c r="AJ43" s="595"/>
      <c r="AK43" s="151"/>
      <c r="AL43" s="1916"/>
      <c r="AM43" s="132"/>
      <c r="AN43" s="132"/>
      <c r="AO43" s="132"/>
      <c r="AP43" s="132"/>
      <c r="AQ43" s="595"/>
      <c r="AR43" s="151"/>
      <c r="AS43" s="1916"/>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EF__27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595"/>
      <c r="W44" s="151"/>
      <c r="X44" s="1916"/>
      <c r="Y44" s="132"/>
      <c r="Z44" s="132"/>
      <c r="AA44" s="132"/>
      <c r="AB44" s="132"/>
      <c r="AC44" s="595"/>
      <c r="AD44" s="151"/>
      <c r="AE44" s="1916"/>
      <c r="AF44" s="132"/>
      <c r="AG44" s="132"/>
      <c r="AH44" s="132"/>
      <c r="AI44" s="132"/>
      <c r="AJ44" s="595"/>
      <c r="AK44" s="151"/>
      <c r="AL44" s="1916"/>
      <c r="AM44" s="132"/>
      <c r="AN44" s="132"/>
      <c r="AO44" s="132"/>
      <c r="AP44" s="132"/>
      <c r="AQ44" s="595"/>
      <c r="AR44" s="151"/>
      <c r="AS44" s="1916"/>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EF__28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595"/>
      <c r="W45" s="151"/>
      <c r="X45" s="1916"/>
      <c r="Y45" s="132"/>
      <c r="Z45" s="132"/>
      <c r="AA45" s="132"/>
      <c r="AB45" s="132"/>
      <c r="AC45" s="595"/>
      <c r="AD45" s="151"/>
      <c r="AE45" s="1916"/>
      <c r="AF45" s="132"/>
      <c r="AG45" s="132"/>
      <c r="AH45" s="132"/>
      <c r="AI45" s="132"/>
      <c r="AJ45" s="595"/>
      <c r="AK45" s="151"/>
      <c r="AL45" s="1916"/>
      <c r="AM45" s="132"/>
      <c r="AN45" s="132"/>
      <c r="AO45" s="132"/>
      <c r="AP45" s="132"/>
      <c r="AQ45" s="595"/>
      <c r="AR45" s="151"/>
      <c r="AS45" s="1916"/>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EF__29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595"/>
      <c r="W46" s="151"/>
      <c r="X46" s="1916"/>
      <c r="Y46" s="132"/>
      <c r="Z46" s="132"/>
      <c r="AA46" s="132"/>
      <c r="AB46" s="132"/>
      <c r="AC46" s="595"/>
      <c r="AD46" s="151"/>
      <c r="AE46" s="1916"/>
      <c r="AF46" s="132"/>
      <c r="AG46" s="132"/>
      <c r="AH46" s="132"/>
      <c r="AI46" s="132"/>
      <c r="AJ46" s="595"/>
      <c r="AK46" s="151"/>
      <c r="AL46" s="1916"/>
      <c r="AM46" s="132"/>
      <c r="AN46" s="132"/>
      <c r="AO46" s="132"/>
      <c r="AP46" s="132"/>
      <c r="AQ46" s="595"/>
      <c r="AR46" s="151"/>
      <c r="AS46" s="1916"/>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EF__30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595"/>
      <c r="W47" s="151"/>
      <c r="X47" s="1916"/>
      <c r="Y47" s="132"/>
      <c r="Z47" s="132"/>
      <c r="AA47" s="132"/>
      <c r="AB47" s="132"/>
      <c r="AC47" s="595"/>
      <c r="AD47" s="151"/>
      <c r="AE47" s="1916"/>
      <c r="AF47" s="132"/>
      <c r="AG47" s="132"/>
      <c r="AH47" s="132"/>
      <c r="AI47" s="132"/>
      <c r="AJ47" s="595"/>
      <c r="AK47" s="151"/>
      <c r="AL47" s="1916"/>
      <c r="AM47" s="132"/>
      <c r="AN47" s="132"/>
      <c r="AO47" s="132"/>
      <c r="AP47" s="132"/>
      <c r="AQ47" s="595"/>
      <c r="AR47" s="151"/>
      <c r="AS47" s="1916"/>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EF__31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595"/>
      <c r="W48" s="151"/>
      <c r="X48" s="1916"/>
      <c r="Y48" s="132"/>
      <c r="Z48" s="132"/>
      <c r="AA48" s="132"/>
      <c r="AB48" s="132"/>
      <c r="AC48" s="595"/>
      <c r="AD48" s="151"/>
      <c r="AE48" s="1916"/>
      <c r="AF48" s="132"/>
      <c r="AG48" s="132"/>
      <c r="AH48" s="132"/>
      <c r="AI48" s="132"/>
      <c r="AJ48" s="595"/>
      <c r="AK48" s="151"/>
      <c r="AL48" s="1916"/>
      <c r="AM48" s="132"/>
      <c r="AN48" s="132"/>
      <c r="AO48" s="132"/>
      <c r="AP48" s="132"/>
      <c r="AQ48" s="595"/>
      <c r="AR48" s="151"/>
      <c r="AS48" s="1916"/>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EF__32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595"/>
      <c r="W49" s="151"/>
      <c r="X49" s="1916"/>
      <c r="Y49" s="132"/>
      <c r="Z49" s="132"/>
      <c r="AA49" s="132"/>
      <c r="AB49" s="132"/>
      <c r="AC49" s="595"/>
      <c r="AD49" s="151"/>
      <c r="AE49" s="1916"/>
      <c r="AF49" s="132"/>
      <c r="AG49" s="132"/>
      <c r="AH49" s="132"/>
      <c r="AI49" s="132"/>
      <c r="AJ49" s="595"/>
      <c r="AK49" s="151"/>
      <c r="AL49" s="1916"/>
      <c r="AM49" s="132"/>
      <c r="AN49" s="132"/>
      <c r="AO49" s="132"/>
      <c r="AP49" s="132"/>
      <c r="AQ49" s="595"/>
      <c r="AR49" s="151"/>
      <c r="AS49" s="1916"/>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EF__33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595"/>
      <c r="W50" s="151"/>
      <c r="X50" s="1916"/>
      <c r="Y50" s="132"/>
      <c r="Z50" s="132"/>
      <c r="AA50" s="132"/>
      <c r="AB50" s="132"/>
      <c r="AC50" s="595"/>
      <c r="AD50" s="151"/>
      <c r="AE50" s="1916"/>
      <c r="AF50" s="132"/>
      <c r="AG50" s="132"/>
      <c r="AH50" s="132"/>
      <c r="AI50" s="132"/>
      <c r="AJ50" s="595"/>
      <c r="AK50" s="151"/>
      <c r="AL50" s="1916"/>
      <c r="AM50" s="132"/>
      <c r="AN50" s="132"/>
      <c r="AO50" s="132"/>
      <c r="AP50" s="132"/>
      <c r="AQ50" s="595"/>
      <c r="AR50" s="151"/>
      <c r="AS50" s="1916"/>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EF__34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595"/>
      <c r="W51" s="151"/>
      <c r="X51" s="1916"/>
      <c r="Y51" s="132"/>
      <c r="Z51" s="132"/>
      <c r="AA51" s="132"/>
      <c r="AB51" s="132"/>
      <c r="AC51" s="595"/>
      <c r="AD51" s="151"/>
      <c r="AE51" s="1916"/>
      <c r="AF51" s="132"/>
      <c r="AG51" s="132"/>
      <c r="AH51" s="132"/>
      <c r="AI51" s="132"/>
      <c r="AJ51" s="595"/>
      <c r="AK51" s="151"/>
      <c r="AL51" s="1916"/>
      <c r="AM51" s="132"/>
      <c r="AN51" s="132"/>
      <c r="AO51" s="132"/>
      <c r="AP51" s="132"/>
      <c r="AQ51" s="595"/>
      <c r="AR51" s="151"/>
      <c r="AS51" s="1916"/>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EF__35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595"/>
      <c r="W52" s="151"/>
      <c r="X52" s="1916"/>
      <c r="Y52" s="132"/>
      <c r="Z52" s="132"/>
      <c r="AA52" s="132"/>
      <c r="AB52" s="132"/>
      <c r="AC52" s="595"/>
      <c r="AD52" s="151"/>
      <c r="AE52" s="1916"/>
      <c r="AF52" s="132"/>
      <c r="AG52" s="132"/>
      <c r="AH52" s="132"/>
      <c r="AI52" s="132"/>
      <c r="AJ52" s="595"/>
      <c r="AK52" s="151"/>
      <c r="AL52" s="1916"/>
      <c r="AM52" s="132"/>
      <c r="AN52" s="132"/>
      <c r="AO52" s="132"/>
      <c r="AP52" s="132"/>
      <c r="AQ52" s="595"/>
      <c r="AR52" s="151"/>
      <c r="AS52" s="1916"/>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EF__36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595"/>
      <c r="W53" s="151"/>
      <c r="X53" s="1916"/>
      <c r="Y53" s="132"/>
      <c r="Z53" s="132"/>
      <c r="AA53" s="132"/>
      <c r="AB53" s="132"/>
      <c r="AC53" s="595"/>
      <c r="AD53" s="151"/>
      <c r="AE53" s="1916"/>
      <c r="AF53" s="132"/>
      <c r="AG53" s="132"/>
      <c r="AH53" s="132"/>
      <c r="AI53" s="132"/>
      <c r="AJ53" s="595"/>
      <c r="AK53" s="151"/>
      <c r="AL53" s="1916"/>
      <c r="AM53" s="132"/>
      <c r="AN53" s="132"/>
      <c r="AO53" s="132"/>
      <c r="AP53" s="132"/>
      <c r="AQ53" s="595"/>
      <c r="AR53" s="151"/>
      <c r="AS53" s="1916"/>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EF__37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595"/>
      <c r="W54" s="151"/>
      <c r="X54" s="1916"/>
      <c r="Y54" s="132"/>
      <c r="Z54" s="132"/>
      <c r="AA54" s="132"/>
      <c r="AB54" s="132"/>
      <c r="AC54" s="595"/>
      <c r="AD54" s="151"/>
      <c r="AE54" s="1916"/>
      <c r="AF54" s="132"/>
      <c r="AG54" s="132"/>
      <c r="AH54" s="132"/>
      <c r="AI54" s="132"/>
      <c r="AJ54" s="595"/>
      <c r="AK54" s="151"/>
      <c r="AL54" s="1916"/>
      <c r="AM54" s="132"/>
      <c r="AN54" s="132"/>
      <c r="AO54" s="132"/>
      <c r="AP54" s="132"/>
      <c r="AQ54" s="595"/>
      <c r="AR54" s="151"/>
      <c r="AS54" s="1916"/>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EF__38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595"/>
      <c r="W55" s="151"/>
      <c r="X55" s="1916"/>
      <c r="Y55" s="132"/>
      <c r="Z55" s="132"/>
      <c r="AA55" s="132"/>
      <c r="AB55" s="132"/>
      <c r="AC55" s="595"/>
      <c r="AD55" s="151"/>
      <c r="AE55" s="1916"/>
      <c r="AF55" s="132"/>
      <c r="AG55" s="132"/>
      <c r="AH55" s="132"/>
      <c r="AI55" s="132"/>
      <c r="AJ55" s="595"/>
      <c r="AK55" s="151"/>
      <c r="AL55" s="1916"/>
      <c r="AM55" s="132"/>
      <c r="AN55" s="132"/>
      <c r="AO55" s="132"/>
      <c r="AP55" s="132"/>
      <c r="AQ55" s="595"/>
      <c r="AR55" s="151"/>
      <c r="AS55" s="1916"/>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EF__39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595"/>
      <c r="W56" s="151"/>
      <c r="X56" s="1916"/>
      <c r="Y56" s="132"/>
      <c r="Z56" s="132"/>
      <c r="AA56" s="132"/>
      <c r="AB56" s="132"/>
      <c r="AC56" s="595"/>
      <c r="AD56" s="151"/>
      <c r="AE56" s="1916"/>
      <c r="AF56" s="132"/>
      <c r="AG56" s="132"/>
      <c r="AH56" s="132"/>
      <c r="AI56" s="132"/>
      <c r="AJ56" s="595"/>
      <c r="AK56" s="151"/>
      <c r="AL56" s="1916"/>
      <c r="AM56" s="132"/>
      <c r="AN56" s="132"/>
      <c r="AO56" s="132"/>
      <c r="AP56" s="132"/>
      <c r="AQ56" s="595"/>
      <c r="AR56" s="151"/>
      <c r="AS56" s="1916"/>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EF__40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595"/>
      <c r="W57" s="151"/>
      <c r="X57" s="1916"/>
      <c r="Y57" s="132"/>
      <c r="Z57" s="132"/>
      <c r="AA57" s="132"/>
      <c r="AB57" s="132"/>
      <c r="AC57" s="595"/>
      <c r="AD57" s="151"/>
      <c r="AE57" s="1916"/>
      <c r="AF57" s="132"/>
      <c r="AG57" s="132"/>
      <c r="AH57" s="132"/>
      <c r="AI57" s="132"/>
      <c r="AJ57" s="595"/>
      <c r="AK57" s="151"/>
      <c r="AL57" s="1916"/>
      <c r="AM57" s="132"/>
      <c r="AN57" s="132"/>
      <c r="AO57" s="132"/>
      <c r="AP57" s="132"/>
      <c r="AQ57" s="595"/>
      <c r="AR57" s="151"/>
      <c r="AS57" s="1916"/>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EF__41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595"/>
      <c r="W58" s="151"/>
      <c r="X58" s="1916"/>
      <c r="Y58" s="132"/>
      <c r="Z58" s="132"/>
      <c r="AA58" s="132"/>
      <c r="AB58" s="132"/>
      <c r="AC58" s="595"/>
      <c r="AD58" s="151"/>
      <c r="AE58" s="1916"/>
      <c r="AF58" s="132"/>
      <c r="AG58" s="132"/>
      <c r="AH58" s="132"/>
      <c r="AI58" s="132"/>
      <c r="AJ58" s="595"/>
      <c r="AK58" s="151"/>
      <c r="AL58" s="1916"/>
      <c r="AM58" s="132"/>
      <c r="AN58" s="132"/>
      <c r="AO58" s="132"/>
      <c r="AP58" s="132"/>
      <c r="AQ58" s="595"/>
      <c r="AR58" s="151"/>
      <c r="AS58" s="1916"/>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EF__42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595"/>
      <c r="W59" s="151"/>
      <c r="X59" s="1916"/>
      <c r="Y59" s="132"/>
      <c r="Z59" s="132"/>
      <c r="AA59" s="132"/>
      <c r="AB59" s="132"/>
      <c r="AC59" s="595"/>
      <c r="AD59" s="151"/>
      <c r="AE59" s="1916"/>
      <c r="AF59" s="132"/>
      <c r="AG59" s="132"/>
      <c r="AH59" s="132"/>
      <c r="AI59" s="132"/>
      <c r="AJ59" s="595"/>
      <c r="AK59" s="151"/>
      <c r="AL59" s="1916"/>
      <c r="AM59" s="132"/>
      <c r="AN59" s="132"/>
      <c r="AO59" s="132"/>
      <c r="AP59" s="132"/>
      <c r="AQ59" s="595"/>
      <c r="AR59" s="151"/>
      <c r="AS59" s="1916"/>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EF__43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595"/>
      <c r="W60" s="151"/>
      <c r="X60" s="1916"/>
      <c r="Y60" s="132"/>
      <c r="Z60" s="132"/>
      <c r="AA60" s="132"/>
      <c r="AB60" s="132"/>
      <c r="AC60" s="595"/>
      <c r="AD60" s="151"/>
      <c r="AE60" s="1916"/>
      <c r="AF60" s="132"/>
      <c r="AG60" s="132"/>
      <c r="AH60" s="132"/>
      <c r="AI60" s="132"/>
      <c r="AJ60" s="595"/>
      <c r="AK60" s="151"/>
      <c r="AL60" s="1916"/>
      <c r="AM60" s="132"/>
      <c r="AN60" s="132"/>
      <c r="AO60" s="132"/>
      <c r="AP60" s="132"/>
      <c r="AQ60" s="595"/>
      <c r="AR60" s="151"/>
      <c r="AS60" s="1916"/>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EF__44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595"/>
      <c r="W61" s="151"/>
      <c r="X61" s="1916"/>
      <c r="Y61" s="132"/>
      <c r="Z61" s="132"/>
      <c r="AA61" s="132"/>
      <c r="AB61" s="132"/>
      <c r="AC61" s="595"/>
      <c r="AD61" s="151"/>
      <c r="AE61" s="1916"/>
      <c r="AF61" s="132"/>
      <c r="AG61" s="132"/>
      <c r="AH61" s="132"/>
      <c r="AI61" s="132"/>
      <c r="AJ61" s="595"/>
      <c r="AK61" s="151"/>
      <c r="AL61" s="1916"/>
      <c r="AM61" s="132"/>
      <c r="AN61" s="132"/>
      <c r="AO61" s="132"/>
      <c r="AP61" s="132"/>
      <c r="AQ61" s="595"/>
      <c r="AR61" s="151"/>
      <c r="AS61" s="1916"/>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EF__45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595"/>
      <c r="W62" s="151"/>
      <c r="X62" s="1916"/>
      <c r="Y62" s="132"/>
      <c r="Z62" s="132"/>
      <c r="AA62" s="132"/>
      <c r="AB62" s="132"/>
      <c r="AC62" s="595"/>
      <c r="AD62" s="151"/>
      <c r="AE62" s="1916"/>
      <c r="AF62" s="132"/>
      <c r="AG62" s="132"/>
      <c r="AH62" s="132"/>
      <c r="AI62" s="132"/>
      <c r="AJ62" s="595"/>
      <c r="AK62" s="151"/>
      <c r="AL62" s="1916"/>
      <c r="AM62" s="132"/>
      <c r="AN62" s="132"/>
      <c r="AO62" s="132"/>
      <c r="AP62" s="132"/>
      <c r="AQ62" s="595"/>
      <c r="AR62" s="151"/>
      <c r="AS62" s="1916"/>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EF__46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595"/>
      <c r="W63" s="151"/>
      <c r="X63" s="1916"/>
      <c r="Y63" s="132"/>
      <c r="Z63" s="132"/>
      <c r="AA63" s="132"/>
      <c r="AB63" s="132"/>
      <c r="AC63" s="595"/>
      <c r="AD63" s="151"/>
      <c r="AE63" s="1916"/>
      <c r="AF63" s="132"/>
      <c r="AG63" s="132"/>
      <c r="AH63" s="132"/>
      <c r="AI63" s="132"/>
      <c r="AJ63" s="595"/>
      <c r="AK63" s="151"/>
      <c r="AL63" s="1916"/>
      <c r="AM63" s="132"/>
      <c r="AN63" s="132"/>
      <c r="AO63" s="132"/>
      <c r="AP63" s="132"/>
      <c r="AQ63" s="595"/>
      <c r="AR63" s="151"/>
      <c r="AS63" s="1916"/>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EF__47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595"/>
      <c r="W64" s="151"/>
      <c r="X64" s="1916"/>
      <c r="Y64" s="132"/>
      <c r="Z64" s="132"/>
      <c r="AA64" s="132"/>
      <c r="AB64" s="132"/>
      <c r="AC64" s="595"/>
      <c r="AD64" s="151"/>
      <c r="AE64" s="1916"/>
      <c r="AF64" s="132"/>
      <c r="AG64" s="132"/>
      <c r="AH64" s="132"/>
      <c r="AI64" s="132"/>
      <c r="AJ64" s="595"/>
      <c r="AK64" s="151"/>
      <c r="AL64" s="1916"/>
      <c r="AM64" s="132"/>
      <c r="AN64" s="132"/>
      <c r="AO64" s="132"/>
      <c r="AP64" s="132"/>
      <c r="AQ64" s="595"/>
      <c r="AR64" s="151"/>
      <c r="AS64" s="1916"/>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EF__48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595"/>
      <c r="W65" s="151"/>
      <c r="X65" s="1916"/>
      <c r="Y65" s="132"/>
      <c r="Z65" s="132"/>
      <c r="AA65" s="132"/>
      <c r="AB65" s="132"/>
      <c r="AC65" s="595"/>
      <c r="AD65" s="151"/>
      <c r="AE65" s="1916"/>
      <c r="AF65" s="132"/>
      <c r="AG65" s="132"/>
      <c r="AH65" s="132"/>
      <c r="AI65" s="132"/>
      <c r="AJ65" s="595"/>
      <c r="AK65" s="151"/>
      <c r="AL65" s="1916"/>
      <c r="AM65" s="132"/>
      <c r="AN65" s="132"/>
      <c r="AO65" s="132"/>
      <c r="AP65" s="132"/>
      <c r="AQ65" s="595"/>
      <c r="AR65" s="151"/>
      <c r="AS65" s="1916"/>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EF__49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595"/>
      <c r="W66" s="151"/>
      <c r="X66" s="1916"/>
      <c r="Y66" s="132"/>
      <c r="Z66" s="132"/>
      <c r="AA66" s="132"/>
      <c r="AB66" s="132"/>
      <c r="AC66" s="595"/>
      <c r="AD66" s="151"/>
      <c r="AE66" s="1916"/>
      <c r="AF66" s="132"/>
      <c r="AG66" s="132"/>
      <c r="AH66" s="132"/>
      <c r="AI66" s="132"/>
      <c r="AJ66" s="595"/>
      <c r="AK66" s="151"/>
      <c r="AL66" s="1916"/>
      <c r="AM66" s="132"/>
      <c r="AN66" s="132"/>
      <c r="AO66" s="132"/>
      <c r="AP66" s="132"/>
      <c r="AQ66" s="595"/>
      <c r="AR66" s="151"/>
      <c r="AS66" s="1916"/>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EF__50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595"/>
      <c r="W67" s="151"/>
      <c r="X67" s="1916"/>
      <c r="Y67" s="132"/>
      <c r="Z67" s="132"/>
      <c r="AA67" s="132"/>
      <c r="AB67" s="132"/>
      <c r="AC67" s="595"/>
      <c r="AD67" s="151"/>
      <c r="AE67" s="1916"/>
      <c r="AF67" s="132"/>
      <c r="AG67" s="132"/>
      <c r="AH67" s="132"/>
      <c r="AI67" s="132"/>
      <c r="AJ67" s="595"/>
      <c r="AK67" s="151"/>
      <c r="AL67" s="1916"/>
      <c r="AM67" s="132"/>
      <c r="AN67" s="132"/>
      <c r="AO67" s="132"/>
      <c r="AP67" s="132"/>
      <c r="AQ67" s="595"/>
      <c r="AR67" s="151"/>
      <c r="AS67" s="1916"/>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EF__51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595"/>
      <c r="W68" s="151"/>
      <c r="X68" s="1916"/>
      <c r="Y68" s="132"/>
      <c r="Z68" s="132"/>
      <c r="AA68" s="132"/>
      <c r="AB68" s="132"/>
      <c r="AC68" s="595"/>
      <c r="AD68" s="151"/>
      <c r="AE68" s="1916"/>
      <c r="AF68" s="132"/>
      <c r="AG68" s="132"/>
      <c r="AH68" s="132"/>
      <c r="AI68" s="132"/>
      <c r="AJ68" s="595"/>
      <c r="AK68" s="151"/>
      <c r="AL68" s="1916"/>
      <c r="AM68" s="132"/>
      <c r="AN68" s="132"/>
      <c r="AO68" s="132"/>
      <c r="AP68" s="132"/>
      <c r="AQ68" s="595"/>
      <c r="AR68" s="151"/>
      <c r="AS68" s="1916"/>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EF__52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595"/>
      <c r="W69" s="151"/>
      <c r="X69" s="1916"/>
      <c r="Y69" s="132"/>
      <c r="Z69" s="132"/>
      <c r="AA69" s="132"/>
      <c r="AB69" s="132"/>
      <c r="AC69" s="595"/>
      <c r="AD69" s="151"/>
      <c r="AE69" s="1916"/>
      <c r="AF69" s="132"/>
      <c r="AG69" s="132"/>
      <c r="AH69" s="132"/>
      <c r="AI69" s="132"/>
      <c r="AJ69" s="595"/>
      <c r="AK69" s="151"/>
      <c r="AL69" s="1916"/>
      <c r="AM69" s="132"/>
      <c r="AN69" s="132"/>
      <c r="AO69" s="132"/>
      <c r="AP69" s="132"/>
      <c r="AQ69" s="595"/>
      <c r="AR69" s="151"/>
      <c r="AS69" s="1916"/>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EF__53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595"/>
      <c r="W70" s="151"/>
      <c r="X70" s="1916"/>
      <c r="Y70" s="132"/>
      <c r="Z70" s="132"/>
      <c r="AA70" s="132"/>
      <c r="AB70" s="132"/>
      <c r="AC70" s="595"/>
      <c r="AD70" s="151"/>
      <c r="AE70" s="1916"/>
      <c r="AF70" s="132"/>
      <c r="AG70" s="132"/>
      <c r="AH70" s="132"/>
      <c r="AI70" s="132"/>
      <c r="AJ70" s="595"/>
      <c r="AK70" s="151"/>
      <c r="AL70" s="1916"/>
      <c r="AM70" s="132"/>
      <c r="AN70" s="132"/>
      <c r="AO70" s="132"/>
      <c r="AP70" s="132"/>
      <c r="AQ70" s="595"/>
      <c r="AR70" s="151"/>
      <c r="AS70" s="1916"/>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EF__54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595"/>
      <c r="W71" s="151"/>
      <c r="X71" s="1916"/>
      <c r="Y71" s="132"/>
      <c r="Z71" s="132"/>
      <c r="AA71" s="132"/>
      <c r="AB71" s="132"/>
      <c r="AC71" s="595"/>
      <c r="AD71" s="151"/>
      <c r="AE71" s="1916"/>
      <c r="AF71" s="132"/>
      <c r="AG71" s="132"/>
      <c r="AH71" s="132"/>
      <c r="AI71" s="132"/>
      <c r="AJ71" s="595"/>
      <c r="AK71" s="151"/>
      <c r="AL71" s="1916"/>
      <c r="AM71" s="132"/>
      <c r="AN71" s="132"/>
      <c r="AO71" s="132"/>
      <c r="AP71" s="132"/>
      <c r="AQ71" s="595"/>
      <c r="AR71" s="151"/>
      <c r="AS71" s="1916"/>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EF__55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595"/>
      <c r="W72" s="151"/>
      <c r="X72" s="1916"/>
      <c r="Y72" s="132"/>
      <c r="Z72" s="132"/>
      <c r="AA72" s="132"/>
      <c r="AB72" s="132"/>
      <c r="AC72" s="595"/>
      <c r="AD72" s="151"/>
      <c r="AE72" s="1916"/>
      <c r="AF72" s="132"/>
      <c r="AG72" s="132"/>
      <c r="AH72" s="132"/>
      <c r="AI72" s="132"/>
      <c r="AJ72" s="595"/>
      <c r="AK72" s="151"/>
      <c r="AL72" s="1916"/>
      <c r="AM72" s="132"/>
      <c r="AN72" s="132"/>
      <c r="AO72" s="132"/>
      <c r="AP72" s="132"/>
      <c r="AQ72" s="595"/>
      <c r="AR72" s="151"/>
      <c r="AS72" s="1916"/>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EF__56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595"/>
      <c r="W73" s="151"/>
      <c r="X73" s="1916"/>
      <c r="Y73" s="132"/>
      <c r="Z73" s="132"/>
      <c r="AA73" s="132"/>
      <c r="AB73" s="132"/>
      <c r="AC73" s="595"/>
      <c r="AD73" s="151"/>
      <c r="AE73" s="1916"/>
      <c r="AF73" s="132"/>
      <c r="AG73" s="132"/>
      <c r="AH73" s="132"/>
      <c r="AI73" s="132"/>
      <c r="AJ73" s="595"/>
      <c r="AK73" s="151"/>
      <c r="AL73" s="1916"/>
      <c r="AM73" s="132"/>
      <c r="AN73" s="132"/>
      <c r="AO73" s="132"/>
      <c r="AP73" s="132"/>
      <c r="AQ73" s="595"/>
      <c r="AR73" s="151"/>
      <c r="AS73" s="1916"/>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EF__57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595"/>
      <c r="W74" s="151"/>
      <c r="X74" s="1916"/>
      <c r="Y74" s="132"/>
      <c r="Z74" s="132"/>
      <c r="AA74" s="132"/>
      <c r="AB74" s="132"/>
      <c r="AC74" s="595"/>
      <c r="AD74" s="151"/>
      <c r="AE74" s="1916"/>
      <c r="AF74" s="132"/>
      <c r="AG74" s="132"/>
      <c r="AH74" s="132"/>
      <c r="AI74" s="132"/>
      <c r="AJ74" s="595"/>
      <c r="AK74" s="151"/>
      <c r="AL74" s="1916"/>
      <c r="AM74" s="132"/>
      <c r="AN74" s="132"/>
      <c r="AO74" s="132"/>
      <c r="AP74" s="132"/>
      <c r="AQ74" s="595"/>
      <c r="AR74" s="151"/>
      <c r="AS74" s="1916"/>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EF__58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595"/>
      <c r="W75" s="151"/>
      <c r="X75" s="1916"/>
      <c r="Y75" s="132"/>
      <c r="Z75" s="132"/>
      <c r="AA75" s="132"/>
      <c r="AB75" s="132"/>
      <c r="AC75" s="595"/>
      <c r="AD75" s="151"/>
      <c r="AE75" s="1916"/>
      <c r="AF75" s="132"/>
      <c r="AG75" s="132"/>
      <c r="AH75" s="132"/>
      <c r="AI75" s="132"/>
      <c r="AJ75" s="595"/>
      <c r="AK75" s="151"/>
      <c r="AL75" s="1916"/>
      <c r="AM75" s="132"/>
      <c r="AN75" s="132"/>
      <c r="AO75" s="132"/>
      <c r="AP75" s="132"/>
      <c r="AQ75" s="595"/>
      <c r="AR75" s="151"/>
      <c r="AS75" s="1916"/>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EF__59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595"/>
      <c r="W76" s="151"/>
      <c r="X76" s="1916"/>
      <c r="Y76" s="132"/>
      <c r="Z76" s="132"/>
      <c r="AA76" s="132"/>
      <c r="AB76" s="132"/>
      <c r="AC76" s="595"/>
      <c r="AD76" s="151"/>
      <c r="AE76" s="1916"/>
      <c r="AF76" s="132"/>
      <c r="AG76" s="132"/>
      <c r="AH76" s="132"/>
      <c r="AI76" s="132"/>
      <c r="AJ76" s="595"/>
      <c r="AK76" s="151"/>
      <c r="AL76" s="1916"/>
      <c r="AM76" s="132"/>
      <c r="AN76" s="132"/>
      <c r="AO76" s="132"/>
      <c r="AP76" s="132"/>
      <c r="AQ76" s="595"/>
      <c r="AR76" s="151"/>
      <c r="AS76" s="1916"/>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EF__60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595"/>
      <c r="W77" s="151"/>
      <c r="X77" s="1916"/>
      <c r="Y77" s="132"/>
      <c r="Z77" s="132"/>
      <c r="AA77" s="132"/>
      <c r="AB77" s="132"/>
      <c r="AC77" s="595"/>
      <c r="AD77" s="151"/>
      <c r="AE77" s="1916"/>
      <c r="AF77" s="132"/>
      <c r="AG77" s="132"/>
      <c r="AH77" s="132"/>
      <c r="AI77" s="132"/>
      <c r="AJ77" s="595"/>
      <c r="AK77" s="151"/>
      <c r="AL77" s="1916"/>
      <c r="AM77" s="132"/>
      <c r="AN77" s="132"/>
      <c r="AO77" s="132"/>
      <c r="AP77" s="132"/>
      <c r="AQ77" s="595"/>
      <c r="AR77" s="151"/>
      <c r="AS77" s="1916"/>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EF__61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595"/>
      <c r="W78" s="151"/>
      <c r="X78" s="1916"/>
      <c r="Y78" s="132"/>
      <c r="Z78" s="132"/>
      <c r="AA78" s="132"/>
      <c r="AB78" s="132"/>
      <c r="AC78" s="595"/>
      <c r="AD78" s="151"/>
      <c r="AE78" s="1916"/>
      <c r="AF78" s="132"/>
      <c r="AG78" s="132"/>
      <c r="AH78" s="132"/>
      <c r="AI78" s="132"/>
      <c r="AJ78" s="595"/>
      <c r="AK78" s="151"/>
      <c r="AL78" s="1916"/>
      <c r="AM78" s="132"/>
      <c r="AN78" s="132"/>
      <c r="AO78" s="132"/>
      <c r="AP78" s="132"/>
      <c r="AQ78" s="595"/>
      <c r="AR78" s="151"/>
      <c r="AS78" s="1916"/>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EF__62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595"/>
      <c r="W79" s="151"/>
      <c r="X79" s="1916"/>
      <c r="Y79" s="132"/>
      <c r="Z79" s="132"/>
      <c r="AA79" s="132"/>
      <c r="AB79" s="132"/>
      <c r="AC79" s="595"/>
      <c r="AD79" s="151"/>
      <c r="AE79" s="1916"/>
      <c r="AF79" s="132"/>
      <c r="AG79" s="132"/>
      <c r="AH79" s="132"/>
      <c r="AI79" s="132"/>
      <c r="AJ79" s="595"/>
      <c r="AK79" s="151"/>
      <c r="AL79" s="1916"/>
      <c r="AM79" s="132"/>
      <c r="AN79" s="132"/>
      <c r="AO79" s="132"/>
      <c r="AP79" s="132"/>
      <c r="AQ79" s="595"/>
      <c r="AR79" s="151"/>
      <c r="AS79" s="1916"/>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EF__63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595"/>
      <c r="W80" s="151"/>
      <c r="X80" s="1916"/>
      <c r="Y80" s="132"/>
      <c r="Z80" s="132"/>
      <c r="AA80" s="132"/>
      <c r="AB80" s="132"/>
      <c r="AC80" s="595"/>
      <c r="AD80" s="151"/>
      <c r="AE80" s="1916"/>
      <c r="AF80" s="132"/>
      <c r="AG80" s="132"/>
      <c r="AH80" s="132"/>
      <c r="AI80" s="132"/>
      <c r="AJ80" s="595"/>
      <c r="AK80" s="151"/>
      <c r="AL80" s="1916"/>
      <c r="AM80" s="132"/>
      <c r="AN80" s="132"/>
      <c r="AO80" s="132"/>
      <c r="AP80" s="132"/>
      <c r="AQ80" s="595"/>
      <c r="AR80" s="151"/>
      <c r="AS80" s="1916"/>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EF__64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595"/>
      <c r="W81" s="151"/>
      <c r="X81" s="1916"/>
      <c r="Y81" s="132"/>
      <c r="Z81" s="132"/>
      <c r="AA81" s="132"/>
      <c r="AB81" s="132"/>
      <c r="AC81" s="595"/>
      <c r="AD81" s="151"/>
      <c r="AE81" s="1916"/>
      <c r="AF81" s="132"/>
      <c r="AG81" s="132"/>
      <c r="AH81" s="132"/>
      <c r="AI81" s="132"/>
      <c r="AJ81" s="595"/>
      <c r="AK81" s="151"/>
      <c r="AL81" s="1916"/>
      <c r="AM81" s="132"/>
      <c r="AN81" s="132"/>
      <c r="AO81" s="132"/>
      <c r="AP81" s="132"/>
      <c r="AQ81" s="595"/>
      <c r="AR81" s="151"/>
      <c r="AS81" s="1916"/>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EF__65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595"/>
      <c r="W82" s="151"/>
      <c r="X82" s="1916"/>
      <c r="Y82" s="132"/>
      <c r="Z82" s="132"/>
      <c r="AA82" s="132"/>
      <c r="AB82" s="132"/>
      <c r="AC82" s="595"/>
      <c r="AD82" s="151"/>
      <c r="AE82" s="1916"/>
      <c r="AF82" s="132"/>
      <c r="AG82" s="132"/>
      <c r="AH82" s="132"/>
      <c r="AI82" s="132"/>
      <c r="AJ82" s="595"/>
      <c r="AK82" s="151"/>
      <c r="AL82" s="1916"/>
      <c r="AM82" s="132"/>
      <c r="AN82" s="132"/>
      <c r="AO82" s="132"/>
      <c r="AP82" s="132"/>
      <c r="AQ82" s="595"/>
      <c r="AR82" s="151"/>
      <c r="AS82" s="1916"/>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EF__66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595"/>
      <c r="W83" s="151"/>
      <c r="X83" s="1916"/>
      <c r="Y83" s="132"/>
      <c r="Z83" s="132"/>
      <c r="AA83" s="132"/>
      <c r="AB83" s="132"/>
      <c r="AC83" s="595"/>
      <c r="AD83" s="151"/>
      <c r="AE83" s="1916"/>
      <c r="AF83" s="132"/>
      <c r="AG83" s="132"/>
      <c r="AH83" s="132"/>
      <c r="AI83" s="132"/>
      <c r="AJ83" s="595"/>
      <c r="AK83" s="151"/>
      <c r="AL83" s="1916"/>
      <c r="AM83" s="132"/>
      <c r="AN83" s="132"/>
      <c r="AO83" s="132"/>
      <c r="AP83" s="132"/>
      <c r="AQ83" s="595"/>
      <c r="AR83" s="151"/>
      <c r="AS83" s="1916"/>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EF__67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595"/>
      <c r="W84" s="151"/>
      <c r="X84" s="1916"/>
      <c r="Y84" s="132"/>
      <c r="Z84" s="132"/>
      <c r="AA84" s="132"/>
      <c r="AB84" s="132"/>
      <c r="AC84" s="595"/>
      <c r="AD84" s="151"/>
      <c r="AE84" s="1916"/>
      <c r="AF84" s="132"/>
      <c r="AG84" s="132"/>
      <c r="AH84" s="132"/>
      <c r="AI84" s="132"/>
      <c r="AJ84" s="595"/>
      <c r="AK84" s="151"/>
      <c r="AL84" s="1916"/>
      <c r="AM84" s="132"/>
      <c r="AN84" s="132"/>
      <c r="AO84" s="132"/>
      <c r="AP84" s="132"/>
      <c r="AQ84" s="595"/>
      <c r="AR84" s="151"/>
      <c r="AS84" s="1916"/>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EF__68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595"/>
      <c r="W85" s="151"/>
      <c r="X85" s="1916"/>
      <c r="Y85" s="132"/>
      <c r="Z85" s="132"/>
      <c r="AA85" s="132"/>
      <c r="AB85" s="132"/>
      <c r="AC85" s="595"/>
      <c r="AD85" s="151"/>
      <c r="AE85" s="1916"/>
      <c r="AF85" s="132"/>
      <c r="AG85" s="132"/>
      <c r="AH85" s="132"/>
      <c r="AI85" s="132"/>
      <c r="AJ85" s="595"/>
      <c r="AK85" s="151"/>
      <c r="AL85" s="1916"/>
      <c r="AM85" s="132"/>
      <c r="AN85" s="132"/>
      <c r="AO85" s="132"/>
      <c r="AP85" s="132"/>
      <c r="AQ85" s="595"/>
      <c r="AR85" s="151"/>
      <c r="AS85" s="1916"/>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EF__69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595"/>
      <c r="W86" s="151"/>
      <c r="X86" s="1916"/>
      <c r="Y86" s="132"/>
      <c r="Z86" s="132"/>
      <c r="AA86" s="132"/>
      <c r="AB86" s="132"/>
      <c r="AC86" s="595"/>
      <c r="AD86" s="151"/>
      <c r="AE86" s="1916"/>
      <c r="AF86" s="132"/>
      <c r="AG86" s="132"/>
      <c r="AH86" s="132"/>
      <c r="AI86" s="132"/>
      <c r="AJ86" s="595"/>
      <c r="AK86" s="151"/>
      <c r="AL86" s="1916"/>
      <c r="AM86" s="132"/>
      <c r="AN86" s="132"/>
      <c r="AO86" s="132"/>
      <c r="AP86" s="132"/>
      <c r="AQ86" s="595"/>
      <c r="AR86" s="151"/>
      <c r="AS86" s="1916"/>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EF__70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595"/>
      <c r="W87" s="151"/>
      <c r="X87" s="1916"/>
      <c r="Y87" s="132"/>
      <c r="Z87" s="132"/>
      <c r="AA87" s="132"/>
      <c r="AB87" s="132"/>
      <c r="AC87" s="595"/>
      <c r="AD87" s="151"/>
      <c r="AE87" s="1916"/>
      <c r="AF87" s="132"/>
      <c r="AG87" s="132"/>
      <c r="AH87" s="132"/>
      <c r="AI87" s="132"/>
      <c r="AJ87" s="595"/>
      <c r="AK87" s="151"/>
      <c r="AL87" s="1916"/>
      <c r="AM87" s="132"/>
      <c r="AN87" s="132"/>
      <c r="AO87" s="132"/>
      <c r="AP87" s="132"/>
      <c r="AQ87" s="595"/>
      <c r="AR87" s="151"/>
      <c r="AS87" s="1916"/>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EF__71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595"/>
      <c r="W88" s="151"/>
      <c r="X88" s="1916"/>
      <c r="Y88" s="132"/>
      <c r="Z88" s="132"/>
      <c r="AA88" s="132"/>
      <c r="AB88" s="132"/>
      <c r="AC88" s="595"/>
      <c r="AD88" s="151"/>
      <c r="AE88" s="1916"/>
      <c r="AF88" s="132"/>
      <c r="AG88" s="132"/>
      <c r="AH88" s="132"/>
      <c r="AI88" s="132"/>
      <c r="AJ88" s="595"/>
      <c r="AK88" s="151"/>
      <c r="AL88" s="1916"/>
      <c r="AM88" s="132"/>
      <c r="AN88" s="132"/>
      <c r="AO88" s="132"/>
      <c r="AP88" s="132"/>
      <c r="AQ88" s="595"/>
      <c r="AR88" s="151"/>
      <c r="AS88" s="1916"/>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EF__72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595"/>
      <c r="W89" s="151"/>
      <c r="X89" s="1916"/>
      <c r="Y89" s="132"/>
      <c r="Z89" s="132"/>
      <c r="AA89" s="132"/>
      <c r="AB89" s="132"/>
      <c r="AC89" s="595"/>
      <c r="AD89" s="151"/>
      <c r="AE89" s="1916"/>
      <c r="AF89" s="132"/>
      <c r="AG89" s="132"/>
      <c r="AH89" s="132"/>
      <c r="AI89" s="132"/>
      <c r="AJ89" s="595"/>
      <c r="AK89" s="151"/>
      <c r="AL89" s="1916"/>
      <c r="AM89" s="132"/>
      <c r="AN89" s="132"/>
      <c r="AO89" s="132"/>
      <c r="AP89" s="132"/>
      <c r="AQ89" s="595"/>
      <c r="AR89" s="151"/>
      <c r="AS89" s="1916"/>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EF__73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595"/>
      <c r="W90" s="151"/>
      <c r="X90" s="1916"/>
      <c r="Y90" s="132"/>
      <c r="Z90" s="132"/>
      <c r="AA90" s="132"/>
      <c r="AB90" s="132"/>
      <c r="AC90" s="595"/>
      <c r="AD90" s="151"/>
      <c r="AE90" s="1916"/>
      <c r="AF90" s="132"/>
      <c r="AG90" s="132"/>
      <c r="AH90" s="132"/>
      <c r="AI90" s="132"/>
      <c r="AJ90" s="595"/>
      <c r="AK90" s="151"/>
      <c r="AL90" s="1916"/>
      <c r="AM90" s="132"/>
      <c r="AN90" s="132"/>
      <c r="AO90" s="132"/>
      <c r="AP90" s="132"/>
      <c r="AQ90" s="595"/>
      <c r="AR90" s="151"/>
      <c r="AS90" s="1916"/>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EF__74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595"/>
      <c r="W91" s="151"/>
      <c r="X91" s="1916"/>
      <c r="Y91" s="132"/>
      <c r="Z91" s="132"/>
      <c r="AA91" s="132"/>
      <c r="AB91" s="132"/>
      <c r="AC91" s="595"/>
      <c r="AD91" s="151"/>
      <c r="AE91" s="1916"/>
      <c r="AF91" s="132"/>
      <c r="AG91" s="132"/>
      <c r="AH91" s="132"/>
      <c r="AI91" s="132"/>
      <c r="AJ91" s="595"/>
      <c r="AK91" s="151"/>
      <c r="AL91" s="1916"/>
      <c r="AM91" s="132"/>
      <c r="AN91" s="132"/>
      <c r="AO91" s="132"/>
      <c r="AP91" s="132"/>
      <c r="AQ91" s="595"/>
      <c r="AR91" s="151"/>
      <c r="AS91" s="1916"/>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EF__75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595"/>
      <c r="W92" s="151"/>
      <c r="X92" s="1916"/>
      <c r="Y92" s="132"/>
      <c r="Z92" s="132"/>
      <c r="AA92" s="132"/>
      <c r="AB92" s="132"/>
      <c r="AC92" s="595"/>
      <c r="AD92" s="151"/>
      <c r="AE92" s="1916"/>
      <c r="AF92" s="132"/>
      <c r="AG92" s="132"/>
      <c r="AH92" s="132"/>
      <c r="AI92" s="132"/>
      <c r="AJ92" s="595"/>
      <c r="AK92" s="151"/>
      <c r="AL92" s="1916"/>
      <c r="AM92" s="132"/>
      <c r="AN92" s="132"/>
      <c r="AO92" s="132"/>
      <c r="AP92" s="132"/>
      <c r="AQ92" s="595"/>
      <c r="AR92" s="151"/>
      <c r="AS92" s="1916"/>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EF__76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595"/>
      <c r="W93" s="151"/>
      <c r="X93" s="1916"/>
      <c r="Y93" s="132"/>
      <c r="Z93" s="132"/>
      <c r="AA93" s="132"/>
      <c r="AB93" s="132"/>
      <c r="AC93" s="595"/>
      <c r="AD93" s="151"/>
      <c r="AE93" s="1916"/>
      <c r="AF93" s="132"/>
      <c r="AG93" s="132"/>
      <c r="AH93" s="132"/>
      <c r="AI93" s="132"/>
      <c r="AJ93" s="595"/>
      <c r="AK93" s="151"/>
      <c r="AL93" s="1916"/>
      <c r="AM93" s="132"/>
      <c r="AN93" s="132"/>
      <c r="AO93" s="132"/>
      <c r="AP93" s="132"/>
      <c r="AQ93" s="595"/>
      <c r="AR93" s="151"/>
      <c r="AS93" s="1916"/>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EF__77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595"/>
      <c r="W94" s="151"/>
      <c r="X94" s="1916"/>
      <c r="Y94" s="132"/>
      <c r="Z94" s="132"/>
      <c r="AA94" s="132"/>
      <c r="AB94" s="132"/>
      <c r="AC94" s="595"/>
      <c r="AD94" s="151"/>
      <c r="AE94" s="1916"/>
      <c r="AF94" s="132"/>
      <c r="AG94" s="132"/>
      <c r="AH94" s="132"/>
      <c r="AI94" s="132"/>
      <c r="AJ94" s="595"/>
      <c r="AK94" s="151"/>
      <c r="AL94" s="1916"/>
      <c r="AM94" s="132"/>
      <c r="AN94" s="132"/>
      <c r="AO94" s="132"/>
      <c r="AP94" s="132"/>
      <c r="AQ94" s="595"/>
      <c r="AR94" s="151"/>
      <c r="AS94" s="1916"/>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EF__78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595"/>
      <c r="W95" s="151"/>
      <c r="X95" s="1916"/>
      <c r="Y95" s="132"/>
      <c r="Z95" s="132"/>
      <c r="AA95" s="132"/>
      <c r="AB95" s="132"/>
      <c r="AC95" s="595"/>
      <c r="AD95" s="151"/>
      <c r="AE95" s="1916"/>
      <c r="AF95" s="132"/>
      <c r="AG95" s="132"/>
      <c r="AH95" s="132"/>
      <c r="AI95" s="132"/>
      <c r="AJ95" s="595"/>
      <c r="AK95" s="151"/>
      <c r="AL95" s="1916"/>
      <c r="AM95" s="132"/>
      <c r="AN95" s="132"/>
      <c r="AO95" s="132"/>
      <c r="AP95" s="132"/>
      <c r="AQ95" s="595"/>
      <c r="AR95" s="151"/>
      <c r="AS95" s="1916"/>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EF__79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595"/>
      <c r="W96" s="151"/>
      <c r="X96" s="1916"/>
      <c r="Y96" s="132"/>
      <c r="Z96" s="132"/>
      <c r="AA96" s="132"/>
      <c r="AB96" s="132"/>
      <c r="AC96" s="595"/>
      <c r="AD96" s="151"/>
      <c r="AE96" s="1916"/>
      <c r="AF96" s="132"/>
      <c r="AG96" s="132"/>
      <c r="AH96" s="132"/>
      <c r="AI96" s="132"/>
      <c r="AJ96" s="595"/>
      <c r="AK96" s="151"/>
      <c r="AL96" s="1916"/>
      <c r="AM96" s="132"/>
      <c r="AN96" s="132"/>
      <c r="AO96" s="132"/>
      <c r="AP96" s="132"/>
      <c r="AQ96" s="595"/>
      <c r="AR96" s="151"/>
      <c r="AS96" s="1916"/>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EF__80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595"/>
      <c r="W97" s="151"/>
      <c r="X97" s="1916"/>
      <c r="Y97" s="132"/>
      <c r="Z97" s="132"/>
      <c r="AA97" s="132"/>
      <c r="AB97" s="132"/>
      <c r="AC97" s="595"/>
      <c r="AD97" s="151"/>
      <c r="AE97" s="1916"/>
      <c r="AF97" s="132"/>
      <c r="AG97" s="132"/>
      <c r="AH97" s="132"/>
      <c r="AI97" s="132"/>
      <c r="AJ97" s="595"/>
      <c r="AK97" s="151"/>
      <c r="AL97" s="1916"/>
      <c r="AM97" s="132"/>
      <c r="AN97" s="132"/>
      <c r="AO97" s="132"/>
      <c r="AP97" s="132"/>
      <c r="AQ97" s="595"/>
      <c r="AR97" s="151"/>
      <c r="AS97" s="1916"/>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EF__81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595"/>
      <c r="W98" s="151"/>
      <c r="X98" s="1916"/>
      <c r="Y98" s="132"/>
      <c r="Z98" s="132"/>
      <c r="AA98" s="132"/>
      <c r="AB98" s="132"/>
      <c r="AC98" s="595"/>
      <c r="AD98" s="151"/>
      <c r="AE98" s="1916"/>
      <c r="AF98" s="132"/>
      <c r="AG98" s="132"/>
      <c r="AH98" s="132"/>
      <c r="AI98" s="132"/>
      <c r="AJ98" s="595"/>
      <c r="AK98" s="151"/>
      <c r="AL98" s="1916"/>
      <c r="AM98" s="132"/>
      <c r="AN98" s="132"/>
      <c r="AO98" s="132"/>
      <c r="AP98" s="132"/>
      <c r="AQ98" s="595"/>
      <c r="AR98" s="151"/>
      <c r="AS98" s="1916"/>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EF__82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595"/>
      <c r="W99" s="151"/>
      <c r="X99" s="1916"/>
      <c r="Y99" s="132"/>
      <c r="Z99" s="132"/>
      <c r="AA99" s="132"/>
      <c r="AB99" s="132"/>
      <c r="AC99" s="595"/>
      <c r="AD99" s="151"/>
      <c r="AE99" s="1916"/>
      <c r="AF99" s="132"/>
      <c r="AG99" s="132"/>
      <c r="AH99" s="132"/>
      <c r="AI99" s="132"/>
      <c r="AJ99" s="595"/>
      <c r="AK99" s="151"/>
      <c r="AL99" s="1916"/>
      <c r="AM99" s="132"/>
      <c r="AN99" s="132"/>
      <c r="AO99" s="132"/>
      <c r="AP99" s="132"/>
      <c r="AQ99" s="595"/>
      <c r="AR99" s="151"/>
      <c r="AS99" s="1916"/>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EF__83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595"/>
      <c r="W100" s="151"/>
      <c r="X100" s="1916"/>
      <c r="Y100" s="132"/>
      <c r="Z100" s="132"/>
      <c r="AA100" s="132"/>
      <c r="AB100" s="132"/>
      <c r="AC100" s="595"/>
      <c r="AD100" s="151"/>
      <c r="AE100" s="1916"/>
      <c r="AF100" s="132"/>
      <c r="AG100" s="132"/>
      <c r="AH100" s="132"/>
      <c r="AI100" s="132"/>
      <c r="AJ100" s="595"/>
      <c r="AK100" s="151"/>
      <c r="AL100" s="1916"/>
      <c r="AM100" s="132"/>
      <c r="AN100" s="132"/>
      <c r="AO100" s="132"/>
      <c r="AP100" s="132"/>
      <c r="AQ100" s="595"/>
      <c r="AR100" s="151"/>
      <c r="AS100" s="1916"/>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EF__84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595"/>
      <c r="W101" s="151"/>
      <c r="X101" s="1916"/>
      <c r="Y101" s="132"/>
      <c r="Z101" s="132"/>
      <c r="AA101" s="132"/>
      <c r="AB101" s="132"/>
      <c r="AC101" s="595"/>
      <c r="AD101" s="151"/>
      <c r="AE101" s="1916"/>
      <c r="AF101" s="132"/>
      <c r="AG101" s="132"/>
      <c r="AH101" s="132"/>
      <c r="AI101" s="132"/>
      <c r="AJ101" s="595"/>
      <c r="AK101" s="151"/>
      <c r="AL101" s="1916"/>
      <c r="AM101" s="132"/>
      <c r="AN101" s="132"/>
      <c r="AO101" s="132"/>
      <c r="AP101" s="132"/>
      <c r="AQ101" s="595"/>
      <c r="AR101" s="151"/>
      <c r="AS101" s="1916"/>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EF__85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595"/>
      <c r="W102" s="151"/>
      <c r="X102" s="1916"/>
      <c r="Y102" s="132"/>
      <c r="Z102" s="132"/>
      <c r="AA102" s="132"/>
      <c r="AB102" s="132"/>
      <c r="AC102" s="595"/>
      <c r="AD102" s="151"/>
      <c r="AE102" s="1916"/>
      <c r="AF102" s="132"/>
      <c r="AG102" s="132"/>
      <c r="AH102" s="132"/>
      <c r="AI102" s="132"/>
      <c r="AJ102" s="595"/>
      <c r="AK102" s="151"/>
      <c r="AL102" s="1916"/>
      <c r="AM102" s="132"/>
      <c r="AN102" s="132"/>
      <c r="AO102" s="132"/>
      <c r="AP102" s="132"/>
      <c r="AQ102" s="595"/>
      <c r="AR102" s="151"/>
      <c r="AS102" s="1916"/>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EF__86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595"/>
      <c r="W103" s="151"/>
      <c r="X103" s="1916"/>
      <c r="Y103" s="132"/>
      <c r="Z103" s="132"/>
      <c r="AA103" s="132"/>
      <c r="AB103" s="132"/>
      <c r="AC103" s="595"/>
      <c r="AD103" s="151"/>
      <c r="AE103" s="1916"/>
      <c r="AF103" s="132"/>
      <c r="AG103" s="132"/>
      <c r="AH103" s="132"/>
      <c r="AI103" s="132"/>
      <c r="AJ103" s="595"/>
      <c r="AK103" s="151"/>
      <c r="AL103" s="1916"/>
      <c r="AM103" s="132"/>
      <c r="AN103" s="132"/>
      <c r="AO103" s="132"/>
      <c r="AP103" s="132"/>
      <c r="AQ103" s="595"/>
      <c r="AR103" s="151"/>
      <c r="AS103" s="1916"/>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EF__87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595"/>
      <c r="W104" s="151"/>
      <c r="X104" s="1916"/>
      <c r="Y104" s="132"/>
      <c r="Z104" s="132"/>
      <c r="AA104" s="132"/>
      <c r="AB104" s="132"/>
      <c r="AC104" s="595"/>
      <c r="AD104" s="151"/>
      <c r="AE104" s="1916"/>
      <c r="AF104" s="132"/>
      <c r="AG104" s="132"/>
      <c r="AH104" s="132"/>
      <c r="AI104" s="132"/>
      <c r="AJ104" s="595"/>
      <c r="AK104" s="151"/>
      <c r="AL104" s="1916"/>
      <c r="AM104" s="132"/>
      <c r="AN104" s="132"/>
      <c r="AO104" s="132"/>
      <c r="AP104" s="132"/>
      <c r="AQ104" s="595"/>
      <c r="AR104" s="151"/>
      <c r="AS104" s="1916"/>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EF__88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595"/>
      <c r="W105" s="151"/>
      <c r="X105" s="1916"/>
      <c r="Y105" s="132"/>
      <c r="Z105" s="132"/>
      <c r="AA105" s="132"/>
      <c r="AB105" s="132"/>
      <c r="AC105" s="595"/>
      <c r="AD105" s="151"/>
      <c r="AE105" s="1916"/>
      <c r="AF105" s="132"/>
      <c r="AG105" s="132"/>
      <c r="AH105" s="132"/>
      <c r="AI105" s="132"/>
      <c r="AJ105" s="595"/>
      <c r="AK105" s="151"/>
      <c r="AL105" s="1916"/>
      <c r="AM105" s="132"/>
      <c r="AN105" s="132"/>
      <c r="AO105" s="132"/>
      <c r="AP105" s="132"/>
      <c r="AQ105" s="595"/>
      <c r="AR105" s="151"/>
      <c r="AS105" s="1916"/>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EF__89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595"/>
      <c r="W106" s="151"/>
      <c r="X106" s="1916"/>
      <c r="Y106" s="132"/>
      <c r="Z106" s="132"/>
      <c r="AA106" s="132"/>
      <c r="AB106" s="132"/>
      <c r="AC106" s="595"/>
      <c r="AD106" s="151"/>
      <c r="AE106" s="1916"/>
      <c r="AF106" s="132"/>
      <c r="AG106" s="132"/>
      <c r="AH106" s="132"/>
      <c r="AI106" s="132"/>
      <c r="AJ106" s="595"/>
      <c r="AK106" s="151"/>
      <c r="AL106" s="1916"/>
      <c r="AM106" s="132"/>
      <c r="AN106" s="132"/>
      <c r="AO106" s="132"/>
      <c r="AP106" s="132"/>
      <c r="AQ106" s="595"/>
      <c r="AR106" s="151"/>
      <c r="AS106" s="1916"/>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EF__90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595"/>
      <c r="W107" s="151"/>
      <c r="X107" s="1916"/>
      <c r="Y107" s="132"/>
      <c r="Z107" s="132"/>
      <c r="AA107" s="132"/>
      <c r="AB107" s="132"/>
      <c r="AC107" s="595"/>
      <c r="AD107" s="151"/>
      <c r="AE107" s="1916"/>
      <c r="AF107" s="132"/>
      <c r="AG107" s="132"/>
      <c r="AH107" s="132"/>
      <c r="AI107" s="132"/>
      <c r="AJ107" s="595"/>
      <c r="AK107" s="151"/>
      <c r="AL107" s="1916"/>
      <c r="AM107" s="132"/>
      <c r="AN107" s="132"/>
      <c r="AO107" s="132"/>
      <c r="AP107" s="132"/>
      <c r="AQ107" s="595"/>
      <c r="AR107" s="151"/>
      <c r="AS107" s="1916"/>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EF__91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595"/>
      <c r="W108" s="151"/>
      <c r="X108" s="1916"/>
      <c r="Y108" s="132"/>
      <c r="Z108" s="132"/>
      <c r="AA108" s="132"/>
      <c r="AB108" s="132"/>
      <c r="AC108" s="595"/>
      <c r="AD108" s="151"/>
      <c r="AE108" s="1916"/>
      <c r="AF108" s="132"/>
      <c r="AG108" s="132"/>
      <c r="AH108" s="132"/>
      <c r="AI108" s="132"/>
      <c r="AJ108" s="595"/>
      <c r="AK108" s="151"/>
      <c r="AL108" s="1916"/>
      <c r="AM108" s="132"/>
      <c r="AN108" s="132"/>
      <c r="AO108" s="132"/>
      <c r="AP108" s="132"/>
      <c r="AQ108" s="595"/>
      <c r="AR108" s="151"/>
      <c r="AS108" s="1916"/>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EF__92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595"/>
      <c r="W109" s="151"/>
      <c r="X109" s="1916"/>
      <c r="Y109" s="132"/>
      <c r="Z109" s="132"/>
      <c r="AA109" s="132"/>
      <c r="AB109" s="132"/>
      <c r="AC109" s="595"/>
      <c r="AD109" s="151"/>
      <c r="AE109" s="1916"/>
      <c r="AF109" s="132"/>
      <c r="AG109" s="132"/>
      <c r="AH109" s="132"/>
      <c r="AI109" s="132"/>
      <c r="AJ109" s="595"/>
      <c r="AK109" s="151"/>
      <c r="AL109" s="1916"/>
      <c r="AM109" s="132"/>
      <c r="AN109" s="132"/>
      <c r="AO109" s="132"/>
      <c r="AP109" s="132"/>
      <c r="AQ109" s="595"/>
      <c r="AR109" s="151"/>
      <c r="AS109" s="1916"/>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EF__93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595"/>
      <c r="W110" s="151"/>
      <c r="X110" s="1916"/>
      <c r="Y110" s="132"/>
      <c r="Z110" s="132"/>
      <c r="AA110" s="132"/>
      <c r="AB110" s="132"/>
      <c r="AC110" s="595"/>
      <c r="AD110" s="151"/>
      <c r="AE110" s="1916"/>
      <c r="AF110" s="132"/>
      <c r="AG110" s="132"/>
      <c r="AH110" s="132"/>
      <c r="AI110" s="132"/>
      <c r="AJ110" s="595"/>
      <c r="AK110" s="151"/>
      <c r="AL110" s="1916"/>
      <c r="AM110" s="132"/>
      <c r="AN110" s="132"/>
      <c r="AO110" s="132"/>
      <c r="AP110" s="132"/>
      <c r="AQ110" s="595"/>
      <c r="AR110" s="151"/>
      <c r="AS110" s="1916"/>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EF__94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595"/>
      <c r="W111" s="151"/>
      <c r="X111" s="1916"/>
      <c r="Y111" s="132"/>
      <c r="Z111" s="132"/>
      <c r="AA111" s="132"/>
      <c r="AB111" s="132"/>
      <c r="AC111" s="595"/>
      <c r="AD111" s="151"/>
      <c r="AE111" s="1916"/>
      <c r="AF111" s="132"/>
      <c r="AG111" s="132"/>
      <c r="AH111" s="132"/>
      <c r="AI111" s="132"/>
      <c r="AJ111" s="595"/>
      <c r="AK111" s="151"/>
      <c r="AL111" s="1916"/>
      <c r="AM111" s="132"/>
      <c r="AN111" s="132"/>
      <c r="AO111" s="132"/>
      <c r="AP111" s="132"/>
      <c r="AQ111" s="595"/>
      <c r="AR111" s="151"/>
      <c r="AS111" s="1916"/>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EF__95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595"/>
      <c r="W112" s="151"/>
      <c r="X112" s="1916"/>
      <c r="Y112" s="132"/>
      <c r="Z112" s="132"/>
      <c r="AA112" s="132"/>
      <c r="AB112" s="132"/>
      <c r="AC112" s="595"/>
      <c r="AD112" s="151"/>
      <c r="AE112" s="1916"/>
      <c r="AF112" s="132"/>
      <c r="AG112" s="132"/>
      <c r="AH112" s="132"/>
      <c r="AI112" s="132"/>
      <c r="AJ112" s="595"/>
      <c r="AK112" s="151"/>
      <c r="AL112" s="1916"/>
      <c r="AM112" s="132"/>
      <c r="AN112" s="132"/>
      <c r="AO112" s="132"/>
      <c r="AP112" s="132"/>
      <c r="AQ112" s="595"/>
      <c r="AR112" s="151"/>
      <c r="AS112" s="1916"/>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EF__96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595"/>
      <c r="W113" s="151"/>
      <c r="X113" s="1916"/>
      <c r="Y113" s="132"/>
      <c r="Z113" s="132"/>
      <c r="AA113" s="132"/>
      <c r="AB113" s="132"/>
      <c r="AC113" s="595"/>
      <c r="AD113" s="151"/>
      <c r="AE113" s="1916"/>
      <c r="AF113" s="132"/>
      <c r="AG113" s="132"/>
      <c r="AH113" s="132"/>
      <c r="AI113" s="132"/>
      <c r="AJ113" s="595"/>
      <c r="AK113" s="151"/>
      <c r="AL113" s="1916"/>
      <c r="AM113" s="132"/>
      <c r="AN113" s="132"/>
      <c r="AO113" s="132"/>
      <c r="AP113" s="132"/>
      <c r="AQ113" s="595"/>
      <c r="AR113" s="151"/>
      <c r="AS113" s="1916"/>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EF__97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595"/>
      <c r="W114" s="151"/>
      <c r="X114" s="1916"/>
      <c r="Y114" s="132"/>
      <c r="Z114" s="132"/>
      <c r="AA114" s="132"/>
      <c r="AB114" s="132"/>
      <c r="AC114" s="595"/>
      <c r="AD114" s="151"/>
      <c r="AE114" s="1916"/>
      <c r="AF114" s="132"/>
      <c r="AG114" s="132"/>
      <c r="AH114" s="132"/>
      <c r="AI114" s="132"/>
      <c r="AJ114" s="595"/>
      <c r="AK114" s="151"/>
      <c r="AL114" s="1916"/>
      <c r="AM114" s="132"/>
      <c r="AN114" s="132"/>
      <c r="AO114" s="132"/>
      <c r="AP114" s="132"/>
      <c r="AQ114" s="595"/>
      <c r="AR114" s="151"/>
      <c r="AS114" s="1916"/>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EF__98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595"/>
      <c r="W115" s="151"/>
      <c r="X115" s="1916"/>
      <c r="Y115" s="132"/>
      <c r="Z115" s="132"/>
      <c r="AA115" s="132"/>
      <c r="AB115" s="132"/>
      <c r="AC115" s="595"/>
      <c r="AD115" s="151"/>
      <c r="AE115" s="1916"/>
      <c r="AF115" s="132"/>
      <c r="AG115" s="132"/>
      <c r="AH115" s="132"/>
      <c r="AI115" s="132"/>
      <c r="AJ115" s="595"/>
      <c r="AK115" s="151"/>
      <c r="AL115" s="1916"/>
      <c r="AM115" s="132"/>
      <c r="AN115" s="132"/>
      <c r="AO115" s="132"/>
      <c r="AP115" s="132"/>
      <c r="AQ115" s="595"/>
      <c r="AR115" s="151"/>
      <c r="AS115" s="1916"/>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EF__99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595"/>
      <c r="W116" s="151"/>
      <c r="X116" s="1916"/>
      <c r="Y116" s="132"/>
      <c r="Z116" s="132"/>
      <c r="AA116" s="132"/>
      <c r="AB116" s="132"/>
      <c r="AC116" s="595"/>
      <c r="AD116" s="151"/>
      <c r="AE116" s="1916"/>
      <c r="AF116" s="132"/>
      <c r="AG116" s="132"/>
      <c r="AH116" s="132"/>
      <c r="AI116" s="132"/>
      <c r="AJ116" s="595"/>
      <c r="AK116" s="151"/>
      <c r="AL116" s="1916"/>
      <c r="AM116" s="132"/>
      <c r="AN116" s="132"/>
      <c r="AO116" s="132"/>
      <c r="AP116" s="132"/>
      <c r="AQ116" s="595"/>
      <c r="AR116" s="151"/>
      <c r="AS116" s="1916"/>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EF__100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595"/>
      <c r="W117" s="151"/>
      <c r="X117" s="1916"/>
      <c r="Y117" s="132"/>
      <c r="Z117" s="132"/>
      <c r="AA117" s="132"/>
      <c r="AB117" s="132"/>
      <c r="AC117" s="595"/>
      <c r="AD117" s="151"/>
      <c r="AE117" s="1916"/>
      <c r="AF117" s="132"/>
      <c r="AG117" s="132"/>
      <c r="AH117" s="132"/>
      <c r="AI117" s="132"/>
      <c r="AJ117" s="595"/>
      <c r="AK117" s="151"/>
      <c r="AL117" s="1916"/>
      <c r="AM117" s="132"/>
      <c r="AN117" s="132"/>
      <c r="AO117" s="132"/>
      <c r="AP117" s="132"/>
      <c r="AQ117" s="595"/>
      <c r="AR117" s="151"/>
      <c r="AS117" s="1916"/>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EF__101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595"/>
      <c r="W118" s="151"/>
      <c r="X118" s="1916"/>
      <c r="Y118" s="132"/>
      <c r="Z118" s="132"/>
      <c r="AA118" s="132"/>
      <c r="AB118" s="132"/>
      <c r="AC118" s="595"/>
      <c r="AD118" s="151"/>
      <c r="AE118" s="1916"/>
      <c r="AF118" s="132"/>
      <c r="AG118" s="132"/>
      <c r="AH118" s="132"/>
      <c r="AI118" s="132"/>
      <c r="AJ118" s="595"/>
      <c r="AK118" s="151"/>
      <c r="AL118" s="1916"/>
      <c r="AM118" s="132"/>
      <c r="AN118" s="132"/>
      <c r="AO118" s="132"/>
      <c r="AP118" s="132"/>
      <c r="AQ118" s="595"/>
      <c r="AR118" s="151"/>
      <c r="AS118" s="1916"/>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EF__102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595"/>
      <c r="W119" s="151"/>
      <c r="X119" s="1916"/>
      <c r="Y119" s="132"/>
      <c r="Z119" s="132"/>
      <c r="AA119" s="132"/>
      <c r="AB119" s="132"/>
      <c r="AC119" s="595"/>
      <c r="AD119" s="151"/>
      <c r="AE119" s="1916"/>
      <c r="AF119" s="132"/>
      <c r="AG119" s="132"/>
      <c r="AH119" s="132"/>
      <c r="AI119" s="132"/>
      <c r="AJ119" s="595"/>
      <c r="AK119" s="151"/>
      <c r="AL119" s="1916"/>
      <c r="AM119" s="132"/>
      <c r="AN119" s="132"/>
      <c r="AO119" s="132"/>
      <c r="AP119" s="132"/>
      <c r="AQ119" s="595"/>
      <c r="AR119" s="151"/>
      <c r="AS119" s="1916"/>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EF__103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595"/>
      <c r="W120" s="151"/>
      <c r="X120" s="1916"/>
      <c r="Y120" s="132"/>
      <c r="Z120" s="132"/>
      <c r="AA120" s="132"/>
      <c r="AB120" s="132"/>
      <c r="AC120" s="595"/>
      <c r="AD120" s="151"/>
      <c r="AE120" s="1916"/>
      <c r="AF120" s="132"/>
      <c r="AG120" s="132"/>
      <c r="AH120" s="132"/>
      <c r="AI120" s="132"/>
      <c r="AJ120" s="595"/>
      <c r="AK120" s="151"/>
      <c r="AL120" s="1916"/>
      <c r="AM120" s="132"/>
      <c r="AN120" s="132"/>
      <c r="AO120" s="132"/>
      <c r="AP120" s="132"/>
      <c r="AQ120" s="595"/>
      <c r="AR120" s="151"/>
      <c r="AS120" s="1916"/>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EF__104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595"/>
      <c r="W121" s="151"/>
      <c r="X121" s="1916"/>
      <c r="Y121" s="132"/>
      <c r="Z121" s="132"/>
      <c r="AA121" s="132"/>
      <c r="AB121" s="132"/>
      <c r="AC121" s="595"/>
      <c r="AD121" s="151"/>
      <c r="AE121" s="1916"/>
      <c r="AF121" s="132"/>
      <c r="AG121" s="132"/>
      <c r="AH121" s="132"/>
      <c r="AI121" s="132"/>
      <c r="AJ121" s="595"/>
      <c r="AK121" s="151"/>
      <c r="AL121" s="1916"/>
      <c r="AM121" s="132"/>
      <c r="AN121" s="132"/>
      <c r="AO121" s="132"/>
      <c r="AP121" s="132"/>
      <c r="AQ121" s="595"/>
      <c r="AR121" s="151"/>
      <c r="AS121" s="1916"/>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EF__105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595"/>
      <c r="W122" s="151"/>
      <c r="X122" s="1916"/>
      <c r="Y122" s="132"/>
      <c r="Z122" s="132"/>
      <c r="AA122" s="132"/>
      <c r="AB122" s="132"/>
      <c r="AC122" s="595"/>
      <c r="AD122" s="151"/>
      <c r="AE122" s="1916"/>
      <c r="AF122" s="132"/>
      <c r="AG122" s="132"/>
      <c r="AH122" s="132"/>
      <c r="AI122" s="132"/>
      <c r="AJ122" s="595"/>
      <c r="AK122" s="151"/>
      <c r="AL122" s="1916"/>
      <c r="AM122" s="132"/>
      <c r="AN122" s="132"/>
      <c r="AO122" s="132"/>
      <c r="AP122" s="132"/>
      <c r="AQ122" s="595"/>
      <c r="AR122" s="151"/>
      <c r="AS122" s="1916"/>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EF__106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595"/>
      <c r="W123" s="151"/>
      <c r="X123" s="1916"/>
      <c r="Y123" s="132"/>
      <c r="Z123" s="132"/>
      <c r="AA123" s="132"/>
      <c r="AB123" s="132"/>
      <c r="AC123" s="595"/>
      <c r="AD123" s="151"/>
      <c r="AE123" s="1916"/>
      <c r="AF123" s="132"/>
      <c r="AG123" s="132"/>
      <c r="AH123" s="132"/>
      <c r="AI123" s="132"/>
      <c r="AJ123" s="595"/>
      <c r="AK123" s="151"/>
      <c r="AL123" s="1916"/>
      <c r="AM123" s="132"/>
      <c r="AN123" s="132"/>
      <c r="AO123" s="132"/>
      <c r="AP123" s="132"/>
      <c r="AQ123" s="595"/>
      <c r="AR123" s="151"/>
      <c r="AS123" s="1916"/>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EF__107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595"/>
      <c r="W124" s="151"/>
      <c r="X124" s="1916"/>
      <c r="Y124" s="132"/>
      <c r="Z124" s="132"/>
      <c r="AA124" s="132"/>
      <c r="AB124" s="132"/>
      <c r="AC124" s="595"/>
      <c r="AD124" s="151"/>
      <c r="AE124" s="1916"/>
      <c r="AF124" s="132"/>
      <c r="AG124" s="132"/>
      <c r="AH124" s="132"/>
      <c r="AI124" s="132"/>
      <c r="AJ124" s="595"/>
      <c r="AK124" s="151"/>
      <c r="AL124" s="1916"/>
      <c r="AM124" s="132"/>
      <c r="AN124" s="132"/>
      <c r="AO124" s="132"/>
      <c r="AP124" s="132"/>
      <c r="AQ124" s="595"/>
      <c r="AR124" s="151"/>
      <c r="AS124" s="1916"/>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EF__108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595"/>
      <c r="W125" s="151"/>
      <c r="X125" s="1916"/>
      <c r="Y125" s="132"/>
      <c r="Z125" s="132"/>
      <c r="AA125" s="132"/>
      <c r="AB125" s="132"/>
      <c r="AC125" s="595"/>
      <c r="AD125" s="151"/>
      <c r="AE125" s="1916"/>
      <c r="AF125" s="132"/>
      <c r="AG125" s="132"/>
      <c r="AH125" s="132"/>
      <c r="AI125" s="132"/>
      <c r="AJ125" s="595"/>
      <c r="AK125" s="151"/>
      <c r="AL125" s="1916"/>
      <c r="AM125" s="132"/>
      <c r="AN125" s="132"/>
      <c r="AO125" s="132"/>
      <c r="AP125" s="132"/>
      <c r="AQ125" s="595"/>
      <c r="AR125" s="151"/>
      <c r="AS125" s="1916"/>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EF__109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595"/>
      <c r="W126" s="151"/>
      <c r="X126" s="1916"/>
      <c r="Y126" s="132"/>
      <c r="Z126" s="132"/>
      <c r="AA126" s="132"/>
      <c r="AB126" s="132"/>
      <c r="AC126" s="595"/>
      <c r="AD126" s="151"/>
      <c r="AE126" s="1916"/>
      <c r="AF126" s="132"/>
      <c r="AG126" s="132"/>
      <c r="AH126" s="132"/>
      <c r="AI126" s="132"/>
      <c r="AJ126" s="595"/>
      <c r="AK126" s="151"/>
      <c r="AL126" s="1916"/>
      <c r="AM126" s="132"/>
      <c r="AN126" s="132"/>
      <c r="AO126" s="132"/>
      <c r="AP126" s="132"/>
      <c r="AQ126" s="595"/>
      <c r="AR126" s="151"/>
      <c r="AS126" s="1916"/>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EF__110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595"/>
      <c r="W127" s="151"/>
      <c r="X127" s="1916"/>
      <c r="Y127" s="132"/>
      <c r="Z127" s="132"/>
      <c r="AA127" s="132"/>
      <c r="AB127" s="132"/>
      <c r="AC127" s="595"/>
      <c r="AD127" s="151"/>
      <c r="AE127" s="1916"/>
      <c r="AF127" s="132"/>
      <c r="AG127" s="132"/>
      <c r="AH127" s="132"/>
      <c r="AI127" s="132"/>
      <c r="AJ127" s="595"/>
      <c r="AK127" s="151"/>
      <c r="AL127" s="1916"/>
      <c r="AM127" s="132"/>
      <c r="AN127" s="132"/>
      <c r="AO127" s="132"/>
      <c r="AP127" s="132"/>
      <c r="AQ127" s="595"/>
      <c r="AR127" s="151"/>
      <c r="AS127" s="1916"/>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EF__111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595"/>
      <c r="W128" s="151"/>
      <c r="X128" s="1916"/>
      <c r="Y128" s="132"/>
      <c r="Z128" s="132"/>
      <c r="AA128" s="132"/>
      <c r="AB128" s="132"/>
      <c r="AC128" s="595"/>
      <c r="AD128" s="151"/>
      <c r="AE128" s="1916"/>
      <c r="AF128" s="132"/>
      <c r="AG128" s="132"/>
      <c r="AH128" s="132"/>
      <c r="AI128" s="132"/>
      <c r="AJ128" s="595"/>
      <c r="AK128" s="151"/>
      <c r="AL128" s="1916"/>
      <c r="AM128" s="132"/>
      <c r="AN128" s="132"/>
      <c r="AO128" s="132"/>
      <c r="AP128" s="132"/>
      <c r="AQ128" s="595"/>
      <c r="AR128" s="151"/>
      <c r="AS128" s="1916"/>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EF__112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595"/>
      <c r="W129" s="151"/>
      <c r="X129" s="1916"/>
      <c r="Y129" s="132"/>
      <c r="Z129" s="132"/>
      <c r="AA129" s="132"/>
      <c r="AB129" s="132"/>
      <c r="AC129" s="595"/>
      <c r="AD129" s="151"/>
      <c r="AE129" s="1916"/>
      <c r="AF129" s="132"/>
      <c r="AG129" s="132"/>
      <c r="AH129" s="132"/>
      <c r="AI129" s="132"/>
      <c r="AJ129" s="595"/>
      <c r="AK129" s="151"/>
      <c r="AL129" s="1916"/>
      <c r="AM129" s="132"/>
      <c r="AN129" s="132"/>
      <c r="AO129" s="132"/>
      <c r="AP129" s="132"/>
      <c r="AQ129" s="595"/>
      <c r="AR129" s="151"/>
      <c r="AS129" s="1916"/>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EF__113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595"/>
      <c r="W130" s="151"/>
      <c r="X130" s="1916"/>
      <c r="Y130" s="132"/>
      <c r="Z130" s="132"/>
      <c r="AA130" s="132"/>
      <c r="AB130" s="132"/>
      <c r="AC130" s="595"/>
      <c r="AD130" s="151"/>
      <c r="AE130" s="1916"/>
      <c r="AF130" s="132"/>
      <c r="AG130" s="132"/>
      <c r="AH130" s="132"/>
      <c r="AI130" s="132"/>
      <c r="AJ130" s="595"/>
      <c r="AK130" s="151"/>
      <c r="AL130" s="1916"/>
      <c r="AM130" s="132"/>
      <c r="AN130" s="132"/>
      <c r="AO130" s="132"/>
      <c r="AP130" s="132"/>
      <c r="AQ130" s="595"/>
      <c r="AR130" s="151"/>
      <c r="AS130" s="1916"/>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EF__114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595"/>
      <c r="W131" s="151"/>
      <c r="X131" s="1916"/>
      <c r="Y131" s="132"/>
      <c r="Z131" s="132"/>
      <c r="AA131" s="132"/>
      <c r="AB131" s="132"/>
      <c r="AC131" s="595"/>
      <c r="AD131" s="151"/>
      <c r="AE131" s="1916"/>
      <c r="AF131" s="132"/>
      <c r="AG131" s="132"/>
      <c r="AH131" s="132"/>
      <c r="AI131" s="132"/>
      <c r="AJ131" s="595"/>
      <c r="AK131" s="151"/>
      <c r="AL131" s="1916"/>
      <c r="AM131" s="132"/>
      <c r="AN131" s="132"/>
      <c r="AO131" s="132"/>
      <c r="AP131" s="132"/>
      <c r="AQ131" s="595"/>
      <c r="AR131" s="151"/>
      <c r="AS131" s="1916"/>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EF__115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595"/>
      <c r="W132" s="151"/>
      <c r="X132" s="1916"/>
      <c r="Y132" s="132"/>
      <c r="Z132" s="132"/>
      <c r="AA132" s="132"/>
      <c r="AB132" s="132"/>
      <c r="AC132" s="595"/>
      <c r="AD132" s="151"/>
      <c r="AE132" s="1916"/>
      <c r="AF132" s="132"/>
      <c r="AG132" s="132"/>
      <c r="AH132" s="132"/>
      <c r="AI132" s="132"/>
      <c r="AJ132" s="595"/>
      <c r="AK132" s="151"/>
      <c r="AL132" s="1916"/>
      <c r="AM132" s="132"/>
      <c r="AN132" s="132"/>
      <c r="AO132" s="132"/>
      <c r="AP132" s="132"/>
      <c r="AQ132" s="595"/>
      <c r="AR132" s="151"/>
      <c r="AS132" s="1916"/>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EF__116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595"/>
      <c r="W133" s="151"/>
      <c r="X133" s="1916"/>
      <c r="Y133" s="132"/>
      <c r="Z133" s="132"/>
      <c r="AA133" s="132"/>
      <c r="AB133" s="132"/>
      <c r="AC133" s="595"/>
      <c r="AD133" s="151"/>
      <c r="AE133" s="1916"/>
      <c r="AF133" s="132"/>
      <c r="AG133" s="132"/>
      <c r="AH133" s="132"/>
      <c r="AI133" s="132"/>
      <c r="AJ133" s="595"/>
      <c r="AK133" s="151"/>
      <c r="AL133" s="1916"/>
      <c r="AM133" s="132"/>
      <c r="AN133" s="132"/>
      <c r="AO133" s="132"/>
      <c r="AP133" s="132"/>
      <c r="AQ133" s="595"/>
      <c r="AR133" s="151"/>
      <c r="AS133" s="1916"/>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EF__117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595"/>
      <c r="W134" s="151"/>
      <c r="X134" s="1916"/>
      <c r="Y134" s="132"/>
      <c r="Z134" s="132"/>
      <c r="AA134" s="132"/>
      <c r="AB134" s="132"/>
      <c r="AC134" s="595"/>
      <c r="AD134" s="151"/>
      <c r="AE134" s="1916"/>
      <c r="AF134" s="132"/>
      <c r="AG134" s="132"/>
      <c r="AH134" s="132"/>
      <c r="AI134" s="132"/>
      <c r="AJ134" s="595"/>
      <c r="AK134" s="151"/>
      <c r="AL134" s="1916"/>
      <c r="AM134" s="132"/>
      <c r="AN134" s="132"/>
      <c r="AO134" s="132"/>
      <c r="AP134" s="132"/>
      <c r="AQ134" s="595"/>
      <c r="AR134" s="151"/>
      <c r="AS134" s="1916"/>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EF__118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595"/>
      <c r="W135" s="151"/>
      <c r="X135" s="1916"/>
      <c r="Y135" s="132"/>
      <c r="Z135" s="132"/>
      <c r="AA135" s="132"/>
      <c r="AB135" s="132"/>
      <c r="AC135" s="595"/>
      <c r="AD135" s="151"/>
      <c r="AE135" s="1916"/>
      <c r="AF135" s="132"/>
      <c r="AG135" s="132"/>
      <c r="AH135" s="132"/>
      <c r="AI135" s="132"/>
      <c r="AJ135" s="595"/>
      <c r="AK135" s="151"/>
      <c r="AL135" s="1916"/>
      <c r="AM135" s="132"/>
      <c r="AN135" s="132"/>
      <c r="AO135" s="132"/>
      <c r="AP135" s="132"/>
      <c r="AQ135" s="595"/>
      <c r="AR135" s="151"/>
      <c r="AS135" s="1916"/>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EF__119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595"/>
      <c r="W136" s="151"/>
      <c r="X136" s="1916"/>
      <c r="Y136" s="132"/>
      <c r="Z136" s="132"/>
      <c r="AA136" s="132"/>
      <c r="AB136" s="132"/>
      <c r="AC136" s="595"/>
      <c r="AD136" s="151"/>
      <c r="AE136" s="1916"/>
      <c r="AF136" s="132"/>
      <c r="AG136" s="132"/>
      <c r="AH136" s="132"/>
      <c r="AI136" s="132"/>
      <c r="AJ136" s="595"/>
      <c r="AK136" s="151"/>
      <c r="AL136" s="1916"/>
      <c r="AM136" s="132"/>
      <c r="AN136" s="132"/>
      <c r="AO136" s="132"/>
      <c r="AP136" s="132"/>
      <c r="AQ136" s="595"/>
      <c r="AR136" s="151"/>
      <c r="AS136" s="1916"/>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EF__120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595"/>
      <c r="W137" s="151"/>
      <c r="X137" s="1916"/>
      <c r="Y137" s="132"/>
      <c r="Z137" s="132"/>
      <c r="AA137" s="132"/>
      <c r="AB137" s="132"/>
      <c r="AC137" s="595"/>
      <c r="AD137" s="151"/>
      <c r="AE137" s="1916"/>
      <c r="AF137" s="132"/>
      <c r="AG137" s="132"/>
      <c r="AH137" s="132"/>
      <c r="AI137" s="132"/>
      <c r="AJ137" s="595"/>
      <c r="AK137" s="151"/>
      <c r="AL137" s="1916"/>
      <c r="AM137" s="132"/>
      <c r="AN137" s="132"/>
      <c r="AO137" s="132"/>
      <c r="AP137" s="132"/>
      <c r="AQ137" s="595"/>
      <c r="AR137" s="151"/>
      <c r="AS137" s="1916"/>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EF__121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595"/>
      <c r="W138" s="151"/>
      <c r="X138" s="1916"/>
      <c r="Y138" s="132"/>
      <c r="Z138" s="132"/>
      <c r="AA138" s="132"/>
      <c r="AB138" s="132"/>
      <c r="AC138" s="595"/>
      <c r="AD138" s="151"/>
      <c r="AE138" s="1916"/>
      <c r="AF138" s="132"/>
      <c r="AG138" s="132"/>
      <c r="AH138" s="132"/>
      <c r="AI138" s="132"/>
      <c r="AJ138" s="595"/>
      <c r="AK138" s="151"/>
      <c r="AL138" s="1916"/>
      <c r="AM138" s="132"/>
      <c r="AN138" s="132"/>
      <c r="AO138" s="132"/>
      <c r="AP138" s="132"/>
      <c r="AQ138" s="595"/>
      <c r="AR138" s="151"/>
      <c r="AS138" s="1916"/>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EF__122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595"/>
      <c r="W139" s="151"/>
      <c r="X139" s="1916"/>
      <c r="Y139" s="132"/>
      <c r="Z139" s="132"/>
      <c r="AA139" s="132"/>
      <c r="AB139" s="132"/>
      <c r="AC139" s="595"/>
      <c r="AD139" s="151"/>
      <c r="AE139" s="1916"/>
      <c r="AF139" s="132"/>
      <c r="AG139" s="132"/>
      <c r="AH139" s="132"/>
      <c r="AI139" s="132"/>
      <c r="AJ139" s="595"/>
      <c r="AK139" s="151"/>
      <c r="AL139" s="1916"/>
      <c r="AM139" s="132"/>
      <c r="AN139" s="132"/>
      <c r="AO139" s="132"/>
      <c r="AP139" s="132"/>
      <c r="AQ139" s="595"/>
      <c r="AR139" s="151"/>
      <c r="AS139" s="1916"/>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EF__123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595"/>
      <c r="W140" s="151"/>
      <c r="X140" s="1916"/>
      <c r="Y140" s="132"/>
      <c r="Z140" s="132"/>
      <c r="AA140" s="132"/>
      <c r="AB140" s="132"/>
      <c r="AC140" s="595"/>
      <c r="AD140" s="151"/>
      <c r="AE140" s="1916"/>
      <c r="AF140" s="132"/>
      <c r="AG140" s="132"/>
      <c r="AH140" s="132"/>
      <c r="AI140" s="132"/>
      <c r="AJ140" s="595"/>
      <c r="AK140" s="151"/>
      <c r="AL140" s="1916"/>
      <c r="AM140" s="132"/>
      <c r="AN140" s="132"/>
      <c r="AO140" s="132"/>
      <c r="AP140" s="132"/>
      <c r="AQ140" s="595"/>
      <c r="AR140" s="151"/>
      <c r="AS140" s="1916"/>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EF__124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595"/>
      <c r="W141" s="151"/>
      <c r="X141" s="1916"/>
      <c r="Y141" s="132"/>
      <c r="Z141" s="132"/>
      <c r="AA141" s="132"/>
      <c r="AB141" s="132"/>
      <c r="AC141" s="595"/>
      <c r="AD141" s="151"/>
      <c r="AE141" s="1916"/>
      <c r="AF141" s="132"/>
      <c r="AG141" s="132"/>
      <c r="AH141" s="132"/>
      <c r="AI141" s="132"/>
      <c r="AJ141" s="595"/>
      <c r="AK141" s="151"/>
      <c r="AL141" s="1916"/>
      <c r="AM141" s="132"/>
      <c r="AN141" s="132"/>
      <c r="AO141" s="132"/>
      <c r="AP141" s="132"/>
      <c r="AQ141" s="595"/>
      <c r="AR141" s="151"/>
      <c r="AS141" s="1916"/>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EF__125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595"/>
      <c r="W142" s="151"/>
      <c r="X142" s="1916"/>
      <c r="Y142" s="132"/>
      <c r="Z142" s="132"/>
      <c r="AA142" s="132"/>
      <c r="AB142" s="132"/>
      <c r="AC142" s="595"/>
      <c r="AD142" s="151"/>
      <c r="AE142" s="1916"/>
      <c r="AF142" s="132"/>
      <c r="AG142" s="132"/>
      <c r="AH142" s="132"/>
      <c r="AI142" s="132"/>
      <c r="AJ142" s="595"/>
      <c r="AK142" s="151"/>
      <c r="AL142" s="1916"/>
      <c r="AM142" s="132"/>
      <c r="AN142" s="132"/>
      <c r="AO142" s="132"/>
      <c r="AP142" s="132"/>
      <c r="AQ142" s="595"/>
      <c r="AR142" s="151"/>
      <c r="AS142" s="1916"/>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EF__126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595"/>
      <c r="W143" s="151"/>
      <c r="X143" s="1916"/>
      <c r="Y143" s="132"/>
      <c r="Z143" s="132"/>
      <c r="AA143" s="132"/>
      <c r="AB143" s="132"/>
      <c r="AC143" s="595"/>
      <c r="AD143" s="151"/>
      <c r="AE143" s="1916"/>
      <c r="AF143" s="132"/>
      <c r="AG143" s="132"/>
      <c r="AH143" s="132"/>
      <c r="AI143" s="132"/>
      <c r="AJ143" s="595"/>
      <c r="AK143" s="151"/>
      <c r="AL143" s="1916"/>
      <c r="AM143" s="132"/>
      <c r="AN143" s="132"/>
      <c r="AO143" s="132"/>
      <c r="AP143" s="132"/>
      <c r="AQ143" s="595"/>
      <c r="AR143" s="151"/>
      <c r="AS143" s="1916"/>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EF__127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595"/>
      <c r="W144" s="151"/>
      <c r="X144" s="1916"/>
      <c r="Y144" s="132"/>
      <c r="Z144" s="132"/>
      <c r="AA144" s="132"/>
      <c r="AB144" s="132"/>
      <c r="AC144" s="595"/>
      <c r="AD144" s="151"/>
      <c r="AE144" s="1916"/>
      <c r="AF144" s="132"/>
      <c r="AG144" s="132"/>
      <c r="AH144" s="132"/>
      <c r="AI144" s="132"/>
      <c r="AJ144" s="595"/>
      <c r="AK144" s="151"/>
      <c r="AL144" s="1916"/>
      <c r="AM144" s="132"/>
      <c r="AN144" s="132"/>
      <c r="AO144" s="132"/>
      <c r="AP144" s="132"/>
      <c r="AQ144" s="595"/>
      <c r="AR144" s="151"/>
      <c r="AS144" s="1916"/>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EF__128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595"/>
      <c r="W145" s="151"/>
      <c r="X145" s="1916"/>
      <c r="Y145" s="132"/>
      <c r="Z145" s="132"/>
      <c r="AA145" s="132"/>
      <c r="AB145" s="132"/>
      <c r="AC145" s="595"/>
      <c r="AD145" s="151"/>
      <c r="AE145" s="1916"/>
      <c r="AF145" s="132"/>
      <c r="AG145" s="132"/>
      <c r="AH145" s="132"/>
      <c r="AI145" s="132"/>
      <c r="AJ145" s="595"/>
      <c r="AK145" s="151"/>
      <c r="AL145" s="1916"/>
      <c r="AM145" s="132"/>
      <c r="AN145" s="132"/>
      <c r="AO145" s="132"/>
      <c r="AP145" s="132"/>
      <c r="AQ145" s="595"/>
      <c r="AR145" s="151"/>
      <c r="AS145" s="1916"/>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EF__129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595"/>
      <c r="W146" s="151"/>
      <c r="X146" s="1916"/>
      <c r="Y146" s="132"/>
      <c r="Z146" s="132"/>
      <c r="AA146" s="132"/>
      <c r="AB146" s="132"/>
      <c r="AC146" s="595"/>
      <c r="AD146" s="151"/>
      <c r="AE146" s="1916"/>
      <c r="AF146" s="132"/>
      <c r="AG146" s="132"/>
      <c r="AH146" s="132"/>
      <c r="AI146" s="132"/>
      <c r="AJ146" s="595"/>
      <c r="AK146" s="151"/>
      <c r="AL146" s="1916"/>
      <c r="AM146" s="132"/>
      <c r="AN146" s="132"/>
      <c r="AO146" s="132"/>
      <c r="AP146" s="132"/>
      <c r="AQ146" s="595"/>
      <c r="AR146" s="151"/>
      <c r="AS146" s="1916"/>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EF__130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595"/>
      <c r="W147" s="151"/>
      <c r="X147" s="1916"/>
      <c r="Y147" s="132"/>
      <c r="Z147" s="132"/>
      <c r="AA147" s="132"/>
      <c r="AB147" s="132"/>
      <c r="AC147" s="595"/>
      <c r="AD147" s="151"/>
      <c r="AE147" s="1916"/>
      <c r="AF147" s="132"/>
      <c r="AG147" s="132"/>
      <c r="AH147" s="132"/>
      <c r="AI147" s="132"/>
      <c r="AJ147" s="595"/>
      <c r="AK147" s="151"/>
      <c r="AL147" s="1916"/>
      <c r="AM147" s="132"/>
      <c r="AN147" s="132"/>
      <c r="AO147" s="132"/>
      <c r="AP147" s="132"/>
      <c r="AQ147" s="595"/>
      <c r="AR147" s="151"/>
      <c r="AS147" s="1916"/>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EF__131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595"/>
      <c r="W148" s="151"/>
      <c r="X148" s="1916"/>
      <c r="Y148" s="132"/>
      <c r="Z148" s="132"/>
      <c r="AA148" s="132"/>
      <c r="AB148" s="132"/>
      <c r="AC148" s="595"/>
      <c r="AD148" s="151"/>
      <c r="AE148" s="1916"/>
      <c r="AF148" s="132"/>
      <c r="AG148" s="132"/>
      <c r="AH148" s="132"/>
      <c r="AI148" s="132"/>
      <c r="AJ148" s="595"/>
      <c r="AK148" s="151"/>
      <c r="AL148" s="1916"/>
      <c r="AM148" s="132"/>
      <c r="AN148" s="132"/>
      <c r="AO148" s="132"/>
      <c r="AP148" s="132"/>
      <c r="AQ148" s="595"/>
      <c r="AR148" s="151"/>
      <c r="AS148" s="1916"/>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EF__132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595"/>
      <c r="W149" s="151"/>
      <c r="X149" s="1916"/>
      <c r="Y149" s="132"/>
      <c r="Z149" s="132"/>
      <c r="AA149" s="132"/>
      <c r="AB149" s="132"/>
      <c r="AC149" s="595"/>
      <c r="AD149" s="151"/>
      <c r="AE149" s="1916"/>
      <c r="AF149" s="132"/>
      <c r="AG149" s="132"/>
      <c r="AH149" s="132"/>
      <c r="AI149" s="132"/>
      <c r="AJ149" s="595"/>
      <c r="AK149" s="151"/>
      <c r="AL149" s="1916"/>
      <c r="AM149" s="132"/>
      <c r="AN149" s="132"/>
      <c r="AO149" s="132"/>
      <c r="AP149" s="132"/>
      <c r="AQ149" s="595"/>
      <c r="AR149" s="151"/>
      <c r="AS149" s="1916"/>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EF__133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595"/>
      <c r="W150" s="151"/>
      <c r="X150" s="1916"/>
      <c r="Y150" s="132"/>
      <c r="Z150" s="132"/>
      <c r="AA150" s="132"/>
      <c r="AB150" s="132"/>
      <c r="AC150" s="595"/>
      <c r="AD150" s="151"/>
      <c r="AE150" s="1916"/>
      <c r="AF150" s="132"/>
      <c r="AG150" s="132"/>
      <c r="AH150" s="132"/>
      <c r="AI150" s="132"/>
      <c r="AJ150" s="595"/>
      <c r="AK150" s="151"/>
      <c r="AL150" s="1916"/>
      <c r="AM150" s="132"/>
      <c r="AN150" s="132"/>
      <c r="AO150" s="132"/>
      <c r="AP150" s="132"/>
      <c r="AQ150" s="595"/>
      <c r="AR150" s="151"/>
      <c r="AS150" s="1916"/>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EF__134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595"/>
      <c r="W151" s="151"/>
      <c r="X151" s="1916"/>
      <c r="Y151" s="132"/>
      <c r="Z151" s="132"/>
      <c r="AA151" s="132"/>
      <c r="AB151" s="132"/>
      <c r="AC151" s="595"/>
      <c r="AD151" s="151"/>
      <c r="AE151" s="1916"/>
      <c r="AF151" s="132"/>
      <c r="AG151" s="132"/>
      <c r="AH151" s="132"/>
      <c r="AI151" s="132"/>
      <c r="AJ151" s="595"/>
      <c r="AK151" s="151"/>
      <c r="AL151" s="1916"/>
      <c r="AM151" s="132"/>
      <c r="AN151" s="132"/>
      <c r="AO151" s="132"/>
      <c r="AP151" s="132"/>
      <c r="AQ151" s="595"/>
      <c r="AR151" s="151"/>
      <c r="AS151" s="1916"/>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EF__135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595"/>
      <c r="W152" s="151"/>
      <c r="X152" s="1916"/>
      <c r="Y152" s="132"/>
      <c r="Z152" s="132"/>
      <c r="AA152" s="132"/>
      <c r="AB152" s="132"/>
      <c r="AC152" s="595"/>
      <c r="AD152" s="151"/>
      <c r="AE152" s="1916"/>
      <c r="AF152" s="132"/>
      <c r="AG152" s="132"/>
      <c r="AH152" s="132"/>
      <c r="AI152" s="132"/>
      <c r="AJ152" s="595"/>
      <c r="AK152" s="151"/>
      <c r="AL152" s="1916"/>
      <c r="AM152" s="132"/>
      <c r="AN152" s="132"/>
      <c r="AO152" s="132"/>
      <c r="AP152" s="132"/>
      <c r="AQ152" s="595"/>
      <c r="AR152" s="151"/>
      <c r="AS152" s="1916"/>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EF__136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595"/>
      <c r="W153" s="151"/>
      <c r="X153" s="1916"/>
      <c r="Y153" s="132"/>
      <c r="Z153" s="132"/>
      <c r="AA153" s="132"/>
      <c r="AB153" s="132"/>
      <c r="AC153" s="595"/>
      <c r="AD153" s="151"/>
      <c r="AE153" s="1916"/>
      <c r="AF153" s="132"/>
      <c r="AG153" s="132"/>
      <c r="AH153" s="132"/>
      <c r="AI153" s="132"/>
      <c r="AJ153" s="595"/>
      <c r="AK153" s="151"/>
      <c r="AL153" s="1916"/>
      <c r="AM153" s="132"/>
      <c r="AN153" s="132"/>
      <c r="AO153" s="132"/>
      <c r="AP153" s="132"/>
      <c r="AQ153" s="595"/>
      <c r="AR153" s="151"/>
      <c r="AS153" s="1916"/>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EF__137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595"/>
      <c r="W154" s="151"/>
      <c r="X154" s="1916"/>
      <c r="Y154" s="132"/>
      <c r="Z154" s="132"/>
      <c r="AA154" s="132"/>
      <c r="AB154" s="132"/>
      <c r="AC154" s="595"/>
      <c r="AD154" s="151"/>
      <c r="AE154" s="1916"/>
      <c r="AF154" s="132"/>
      <c r="AG154" s="132"/>
      <c r="AH154" s="132"/>
      <c r="AI154" s="132"/>
      <c r="AJ154" s="595"/>
      <c r="AK154" s="151"/>
      <c r="AL154" s="1916"/>
      <c r="AM154" s="132"/>
      <c r="AN154" s="132"/>
      <c r="AO154" s="132"/>
      <c r="AP154" s="132"/>
      <c r="AQ154" s="595"/>
      <c r="AR154" s="151"/>
      <c r="AS154" s="1916"/>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EF__138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595"/>
      <c r="W155" s="151"/>
      <c r="X155" s="1916"/>
      <c r="Y155" s="132"/>
      <c r="Z155" s="132"/>
      <c r="AA155" s="132"/>
      <c r="AB155" s="132"/>
      <c r="AC155" s="595"/>
      <c r="AD155" s="151"/>
      <c r="AE155" s="1916"/>
      <c r="AF155" s="132"/>
      <c r="AG155" s="132"/>
      <c r="AH155" s="132"/>
      <c r="AI155" s="132"/>
      <c r="AJ155" s="595"/>
      <c r="AK155" s="151"/>
      <c r="AL155" s="1916"/>
      <c r="AM155" s="132"/>
      <c r="AN155" s="132"/>
      <c r="AO155" s="132"/>
      <c r="AP155" s="132"/>
      <c r="AQ155" s="595"/>
      <c r="AR155" s="151"/>
      <c r="AS155" s="1916"/>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EF__139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595"/>
      <c r="W156" s="151"/>
      <c r="X156" s="1916"/>
      <c r="Y156" s="132"/>
      <c r="Z156" s="132"/>
      <c r="AA156" s="132"/>
      <c r="AB156" s="132"/>
      <c r="AC156" s="595"/>
      <c r="AD156" s="151"/>
      <c r="AE156" s="1916"/>
      <c r="AF156" s="132"/>
      <c r="AG156" s="132"/>
      <c r="AH156" s="132"/>
      <c r="AI156" s="132"/>
      <c r="AJ156" s="595"/>
      <c r="AK156" s="151"/>
      <c r="AL156" s="1916"/>
      <c r="AM156" s="132"/>
      <c r="AN156" s="132"/>
      <c r="AO156" s="132"/>
      <c r="AP156" s="132"/>
      <c r="AQ156" s="595"/>
      <c r="AR156" s="151"/>
      <c r="AS156" s="1916"/>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EF__140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595"/>
      <c r="W157" s="151"/>
      <c r="X157" s="1916"/>
      <c r="Y157" s="132"/>
      <c r="Z157" s="132"/>
      <c r="AA157" s="132"/>
      <c r="AB157" s="132"/>
      <c r="AC157" s="595"/>
      <c r="AD157" s="151"/>
      <c r="AE157" s="1916"/>
      <c r="AF157" s="132"/>
      <c r="AG157" s="132"/>
      <c r="AH157" s="132"/>
      <c r="AI157" s="132"/>
      <c r="AJ157" s="595"/>
      <c r="AK157" s="151"/>
      <c r="AL157" s="1916"/>
      <c r="AM157" s="132"/>
      <c r="AN157" s="132"/>
      <c r="AO157" s="132"/>
      <c r="AP157" s="132"/>
      <c r="AQ157" s="595"/>
      <c r="AR157" s="151"/>
      <c r="AS157" s="1916"/>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EF__141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595"/>
      <c r="W158" s="151"/>
      <c r="X158" s="1916"/>
      <c r="Y158" s="132"/>
      <c r="Z158" s="132"/>
      <c r="AA158" s="132"/>
      <c r="AB158" s="132"/>
      <c r="AC158" s="595"/>
      <c r="AD158" s="151"/>
      <c r="AE158" s="1916"/>
      <c r="AF158" s="132"/>
      <c r="AG158" s="132"/>
      <c r="AH158" s="132"/>
      <c r="AI158" s="132"/>
      <c r="AJ158" s="595"/>
      <c r="AK158" s="151"/>
      <c r="AL158" s="1916"/>
      <c r="AM158" s="132"/>
      <c r="AN158" s="132"/>
      <c r="AO158" s="132"/>
      <c r="AP158" s="132"/>
      <c r="AQ158" s="595"/>
      <c r="AR158" s="151"/>
      <c r="AS158" s="1916"/>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EF__142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595"/>
      <c r="W159" s="151"/>
      <c r="X159" s="1916"/>
      <c r="Y159" s="132"/>
      <c r="Z159" s="132"/>
      <c r="AA159" s="132"/>
      <c r="AB159" s="132"/>
      <c r="AC159" s="595"/>
      <c r="AD159" s="151"/>
      <c r="AE159" s="1916"/>
      <c r="AF159" s="132"/>
      <c r="AG159" s="132"/>
      <c r="AH159" s="132"/>
      <c r="AI159" s="132"/>
      <c r="AJ159" s="595"/>
      <c r="AK159" s="151"/>
      <c r="AL159" s="1916"/>
      <c r="AM159" s="132"/>
      <c r="AN159" s="132"/>
      <c r="AO159" s="132"/>
      <c r="AP159" s="132"/>
      <c r="AQ159" s="595"/>
      <c r="AR159" s="151"/>
      <c r="AS159" s="1916"/>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EF__143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595"/>
      <c r="W160" s="151"/>
      <c r="X160" s="1916"/>
      <c r="Y160" s="132"/>
      <c r="Z160" s="132"/>
      <c r="AA160" s="132"/>
      <c r="AB160" s="132"/>
      <c r="AC160" s="595"/>
      <c r="AD160" s="151"/>
      <c r="AE160" s="1916"/>
      <c r="AF160" s="132"/>
      <c r="AG160" s="132"/>
      <c r="AH160" s="132"/>
      <c r="AI160" s="132"/>
      <c r="AJ160" s="595"/>
      <c r="AK160" s="151"/>
      <c r="AL160" s="1916"/>
      <c r="AM160" s="132"/>
      <c r="AN160" s="132"/>
      <c r="AO160" s="132"/>
      <c r="AP160" s="132"/>
      <c r="AQ160" s="595"/>
      <c r="AR160" s="151"/>
      <c r="AS160" s="1916"/>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EF__144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595"/>
      <c r="W161" s="151"/>
      <c r="X161" s="1916"/>
      <c r="Y161" s="132"/>
      <c r="Z161" s="132"/>
      <c r="AA161" s="132"/>
      <c r="AB161" s="132"/>
      <c r="AC161" s="595"/>
      <c r="AD161" s="151"/>
      <c r="AE161" s="1916"/>
      <c r="AF161" s="132"/>
      <c r="AG161" s="132"/>
      <c r="AH161" s="132"/>
      <c r="AI161" s="132"/>
      <c r="AJ161" s="595"/>
      <c r="AK161" s="151"/>
      <c r="AL161" s="1916"/>
      <c r="AM161" s="132"/>
      <c r="AN161" s="132"/>
      <c r="AO161" s="132"/>
      <c r="AP161" s="132"/>
      <c r="AQ161" s="595"/>
      <c r="AR161" s="151"/>
      <c r="AS161" s="1916"/>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EF__145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595"/>
      <c r="W162" s="151"/>
      <c r="X162" s="1916"/>
      <c r="Y162" s="132"/>
      <c r="Z162" s="132"/>
      <c r="AA162" s="132"/>
      <c r="AB162" s="132"/>
      <c r="AC162" s="595"/>
      <c r="AD162" s="151"/>
      <c r="AE162" s="1916"/>
      <c r="AF162" s="132"/>
      <c r="AG162" s="132"/>
      <c r="AH162" s="132"/>
      <c r="AI162" s="132"/>
      <c r="AJ162" s="595"/>
      <c r="AK162" s="151"/>
      <c r="AL162" s="1916"/>
      <c r="AM162" s="132"/>
      <c r="AN162" s="132"/>
      <c r="AO162" s="132"/>
      <c r="AP162" s="132"/>
      <c r="AQ162" s="595"/>
      <c r="AR162" s="151"/>
      <c r="AS162" s="1916"/>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EF__146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595"/>
      <c r="W163" s="151"/>
      <c r="X163" s="1916"/>
      <c r="Y163" s="132"/>
      <c r="Z163" s="132"/>
      <c r="AA163" s="132"/>
      <c r="AB163" s="132"/>
      <c r="AC163" s="595"/>
      <c r="AD163" s="151"/>
      <c r="AE163" s="1916"/>
      <c r="AF163" s="132"/>
      <c r="AG163" s="132"/>
      <c r="AH163" s="132"/>
      <c r="AI163" s="132"/>
      <c r="AJ163" s="595"/>
      <c r="AK163" s="151"/>
      <c r="AL163" s="1916"/>
      <c r="AM163" s="132"/>
      <c r="AN163" s="132"/>
      <c r="AO163" s="132"/>
      <c r="AP163" s="132"/>
      <c r="AQ163" s="595"/>
      <c r="AR163" s="151"/>
      <c r="AS163" s="1916"/>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EF__147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595"/>
      <c r="W164" s="151"/>
      <c r="X164" s="1916"/>
      <c r="Y164" s="132"/>
      <c r="Z164" s="132"/>
      <c r="AA164" s="132"/>
      <c r="AB164" s="132"/>
      <c r="AC164" s="595"/>
      <c r="AD164" s="151"/>
      <c r="AE164" s="1916"/>
      <c r="AF164" s="132"/>
      <c r="AG164" s="132"/>
      <c r="AH164" s="132"/>
      <c r="AI164" s="132"/>
      <c r="AJ164" s="595"/>
      <c r="AK164" s="151"/>
      <c r="AL164" s="1916"/>
      <c r="AM164" s="132"/>
      <c r="AN164" s="132"/>
      <c r="AO164" s="132"/>
      <c r="AP164" s="132"/>
      <c r="AQ164" s="595"/>
      <c r="AR164" s="151"/>
      <c r="AS164" s="1916"/>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EF__148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595"/>
      <c r="W165" s="151"/>
      <c r="X165" s="1916"/>
      <c r="Y165" s="132"/>
      <c r="Z165" s="132"/>
      <c r="AA165" s="132"/>
      <c r="AB165" s="132"/>
      <c r="AC165" s="595"/>
      <c r="AD165" s="151"/>
      <c r="AE165" s="1916"/>
      <c r="AF165" s="132"/>
      <c r="AG165" s="132"/>
      <c r="AH165" s="132"/>
      <c r="AI165" s="132"/>
      <c r="AJ165" s="595"/>
      <c r="AK165" s="151"/>
      <c r="AL165" s="1916"/>
      <c r="AM165" s="132"/>
      <c r="AN165" s="132"/>
      <c r="AO165" s="132"/>
      <c r="AP165" s="132"/>
      <c r="AQ165" s="595"/>
      <c r="AR165" s="151"/>
      <c r="AS165" s="1916"/>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EF__149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595"/>
      <c r="W166" s="151"/>
      <c r="X166" s="1916"/>
      <c r="Y166" s="132"/>
      <c r="Z166" s="132"/>
      <c r="AA166" s="132"/>
      <c r="AB166" s="132"/>
      <c r="AC166" s="595"/>
      <c r="AD166" s="151"/>
      <c r="AE166" s="1916"/>
      <c r="AF166" s="132"/>
      <c r="AG166" s="132"/>
      <c r="AH166" s="132"/>
      <c r="AI166" s="132"/>
      <c r="AJ166" s="595"/>
      <c r="AK166" s="151"/>
      <c r="AL166" s="1916"/>
      <c r="AM166" s="132"/>
      <c r="AN166" s="132"/>
      <c r="AO166" s="132"/>
      <c r="AP166" s="132"/>
      <c r="AQ166" s="595"/>
      <c r="AR166" s="151"/>
      <c r="AS166" s="1916"/>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EF__150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595"/>
      <c r="W167" s="151"/>
      <c r="X167" s="1916"/>
      <c r="Y167" s="132"/>
      <c r="Z167" s="132"/>
      <c r="AA167" s="132"/>
      <c r="AB167" s="132"/>
      <c r="AC167" s="595"/>
      <c r="AD167" s="151"/>
      <c r="AE167" s="1916"/>
      <c r="AF167" s="132"/>
      <c r="AG167" s="132"/>
      <c r="AH167" s="132"/>
      <c r="AI167" s="132"/>
      <c r="AJ167" s="595"/>
      <c r="AK167" s="151"/>
      <c r="AL167" s="1916"/>
      <c r="AM167" s="132"/>
      <c r="AN167" s="132"/>
      <c r="AO167" s="132"/>
      <c r="AP167" s="132"/>
      <c r="AQ167" s="595"/>
      <c r="AR167" s="151"/>
      <c r="AS167" s="1916"/>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EF__151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595"/>
      <c r="W168" s="151"/>
      <c r="X168" s="1916"/>
      <c r="Y168" s="132"/>
      <c r="Z168" s="132"/>
      <c r="AA168" s="132"/>
      <c r="AB168" s="132"/>
      <c r="AC168" s="595"/>
      <c r="AD168" s="151"/>
      <c r="AE168" s="1916"/>
      <c r="AF168" s="132"/>
      <c r="AG168" s="132"/>
      <c r="AH168" s="132"/>
      <c r="AI168" s="132"/>
      <c r="AJ168" s="595"/>
      <c r="AK168" s="151"/>
      <c r="AL168" s="1916"/>
      <c r="AM168" s="132"/>
      <c r="AN168" s="132"/>
      <c r="AO168" s="132"/>
      <c r="AP168" s="132"/>
      <c r="AQ168" s="595"/>
      <c r="AR168" s="151"/>
      <c r="AS168" s="1916"/>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EF__152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595"/>
      <c r="W169" s="151"/>
      <c r="X169" s="1916"/>
      <c r="Y169" s="132"/>
      <c r="Z169" s="132"/>
      <c r="AA169" s="132"/>
      <c r="AB169" s="132"/>
      <c r="AC169" s="595"/>
      <c r="AD169" s="151"/>
      <c r="AE169" s="1916"/>
      <c r="AF169" s="132"/>
      <c r="AG169" s="132"/>
      <c r="AH169" s="132"/>
      <c r="AI169" s="132"/>
      <c r="AJ169" s="595"/>
      <c r="AK169" s="151"/>
      <c r="AL169" s="1916"/>
      <c r="AM169" s="132"/>
      <c r="AN169" s="132"/>
      <c r="AO169" s="132"/>
      <c r="AP169" s="132"/>
      <c r="AQ169" s="595"/>
      <c r="AR169" s="151"/>
      <c r="AS169" s="1916"/>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EF__153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595"/>
      <c r="W170" s="151"/>
      <c r="X170" s="1916"/>
      <c r="Y170" s="132"/>
      <c r="Z170" s="132"/>
      <c r="AA170" s="132"/>
      <c r="AB170" s="132"/>
      <c r="AC170" s="595"/>
      <c r="AD170" s="151"/>
      <c r="AE170" s="1916"/>
      <c r="AF170" s="132"/>
      <c r="AG170" s="132"/>
      <c r="AH170" s="132"/>
      <c r="AI170" s="132"/>
      <c r="AJ170" s="595"/>
      <c r="AK170" s="151"/>
      <c r="AL170" s="1916"/>
      <c r="AM170" s="132"/>
      <c r="AN170" s="132"/>
      <c r="AO170" s="132"/>
      <c r="AP170" s="132"/>
      <c r="AQ170" s="595"/>
      <c r="AR170" s="151"/>
      <c r="AS170" s="1916"/>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EF__154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595"/>
      <c r="W171" s="151"/>
      <c r="X171" s="1916"/>
      <c r="Y171" s="132"/>
      <c r="Z171" s="132"/>
      <c r="AA171" s="132"/>
      <c r="AB171" s="132"/>
      <c r="AC171" s="595"/>
      <c r="AD171" s="151"/>
      <c r="AE171" s="1916"/>
      <c r="AF171" s="132"/>
      <c r="AG171" s="132"/>
      <c r="AH171" s="132"/>
      <c r="AI171" s="132"/>
      <c r="AJ171" s="595"/>
      <c r="AK171" s="151"/>
      <c r="AL171" s="1916"/>
      <c r="AM171" s="132"/>
      <c r="AN171" s="132"/>
      <c r="AO171" s="132"/>
      <c r="AP171" s="132"/>
      <c r="AQ171" s="595"/>
      <c r="AR171" s="151"/>
      <c r="AS171" s="1916"/>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EF__155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595"/>
      <c r="W172" s="151"/>
      <c r="X172" s="1916"/>
      <c r="Y172" s="132"/>
      <c r="Z172" s="132"/>
      <c r="AA172" s="132"/>
      <c r="AB172" s="132"/>
      <c r="AC172" s="595"/>
      <c r="AD172" s="151"/>
      <c r="AE172" s="1916"/>
      <c r="AF172" s="132"/>
      <c r="AG172" s="132"/>
      <c r="AH172" s="132"/>
      <c r="AI172" s="132"/>
      <c r="AJ172" s="595"/>
      <c r="AK172" s="151"/>
      <c r="AL172" s="1916"/>
      <c r="AM172" s="132"/>
      <c r="AN172" s="132"/>
      <c r="AO172" s="132"/>
      <c r="AP172" s="132"/>
      <c r="AQ172" s="595"/>
      <c r="AR172" s="151"/>
      <c r="AS172" s="1916"/>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EF__156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595"/>
      <c r="W173" s="151"/>
      <c r="X173" s="1916"/>
      <c r="Y173" s="132"/>
      <c r="Z173" s="132"/>
      <c r="AA173" s="132"/>
      <c r="AB173" s="132"/>
      <c r="AC173" s="595"/>
      <c r="AD173" s="151"/>
      <c r="AE173" s="1916"/>
      <c r="AF173" s="132"/>
      <c r="AG173" s="132"/>
      <c r="AH173" s="132"/>
      <c r="AI173" s="132"/>
      <c r="AJ173" s="595"/>
      <c r="AK173" s="151"/>
      <c r="AL173" s="1916"/>
      <c r="AM173" s="132"/>
      <c r="AN173" s="132"/>
      <c r="AO173" s="132"/>
      <c r="AP173" s="132"/>
      <c r="AQ173" s="595"/>
      <c r="AR173" s="151"/>
      <c r="AS173" s="1916"/>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EF__157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595"/>
      <c r="W174" s="151"/>
      <c r="X174" s="1916"/>
      <c r="Y174" s="132"/>
      <c r="Z174" s="132"/>
      <c r="AA174" s="132"/>
      <c r="AB174" s="132"/>
      <c r="AC174" s="595"/>
      <c r="AD174" s="151"/>
      <c r="AE174" s="1916"/>
      <c r="AF174" s="132"/>
      <c r="AG174" s="132"/>
      <c r="AH174" s="132"/>
      <c r="AI174" s="132"/>
      <c r="AJ174" s="595"/>
      <c r="AK174" s="151"/>
      <c r="AL174" s="1916"/>
      <c r="AM174" s="132"/>
      <c r="AN174" s="132"/>
      <c r="AO174" s="132"/>
      <c r="AP174" s="132"/>
      <c r="AQ174" s="595"/>
      <c r="AR174" s="151"/>
      <c r="AS174" s="1916"/>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EF__158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595"/>
      <c r="W175" s="151"/>
      <c r="X175" s="1916"/>
      <c r="Y175" s="132"/>
      <c r="Z175" s="132"/>
      <c r="AA175" s="132"/>
      <c r="AB175" s="132"/>
      <c r="AC175" s="595"/>
      <c r="AD175" s="151"/>
      <c r="AE175" s="1916"/>
      <c r="AF175" s="132"/>
      <c r="AG175" s="132"/>
      <c r="AH175" s="132"/>
      <c r="AI175" s="132"/>
      <c r="AJ175" s="595"/>
      <c r="AK175" s="151"/>
      <c r="AL175" s="1916"/>
      <c r="AM175" s="132"/>
      <c r="AN175" s="132"/>
      <c r="AO175" s="132"/>
      <c r="AP175" s="132"/>
      <c r="AQ175" s="595"/>
      <c r="AR175" s="151"/>
      <c r="AS175" s="1916"/>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EF__159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595"/>
      <c r="W176" s="151"/>
      <c r="X176" s="1916"/>
      <c r="Y176" s="132"/>
      <c r="Z176" s="132"/>
      <c r="AA176" s="132"/>
      <c r="AB176" s="132"/>
      <c r="AC176" s="595"/>
      <c r="AD176" s="151"/>
      <c r="AE176" s="1916"/>
      <c r="AF176" s="132"/>
      <c r="AG176" s="132"/>
      <c r="AH176" s="132"/>
      <c r="AI176" s="132"/>
      <c r="AJ176" s="595"/>
      <c r="AK176" s="151"/>
      <c r="AL176" s="1916"/>
      <c r="AM176" s="132"/>
      <c r="AN176" s="132"/>
      <c r="AO176" s="132"/>
      <c r="AP176" s="132"/>
      <c r="AQ176" s="595"/>
      <c r="AR176" s="151"/>
      <c r="AS176" s="1916"/>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EF__160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595"/>
      <c r="W177" s="151"/>
      <c r="X177" s="1916"/>
      <c r="Y177" s="132"/>
      <c r="Z177" s="132"/>
      <c r="AA177" s="132"/>
      <c r="AB177" s="132"/>
      <c r="AC177" s="595"/>
      <c r="AD177" s="151"/>
      <c r="AE177" s="1916"/>
      <c r="AF177" s="132"/>
      <c r="AG177" s="132"/>
      <c r="AH177" s="132"/>
      <c r="AI177" s="132"/>
      <c r="AJ177" s="595"/>
      <c r="AK177" s="151"/>
      <c r="AL177" s="1916"/>
      <c r="AM177" s="132"/>
      <c r="AN177" s="132"/>
      <c r="AO177" s="132"/>
      <c r="AP177" s="132"/>
      <c r="AQ177" s="595"/>
      <c r="AR177" s="151"/>
      <c r="AS177" s="1916"/>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VALLADOLID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VALLADOLID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63" t="s">
        <v>630</v>
      </c>
      <c r="L179" s="2063"/>
      <c r="M179" s="1371"/>
      <c r="N179" s="243"/>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6"/>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6"/>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6"/>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 ref="Q2:AX2"/>
    <mergeCell ref="X14:AC14"/>
    <mergeCell ref="AL14:AQ14"/>
    <mergeCell ref="AZ2:BQ2"/>
    <mergeCell ref="AZ14:BE14"/>
    <mergeCell ref="AZ13:BJ13"/>
    <mergeCell ref="AS13:AX13"/>
    <mergeCell ref="AE14:AJ14"/>
    <mergeCell ref="BU13:BZ14"/>
    <mergeCell ref="X13:AC13"/>
    <mergeCell ref="AS14:AX14"/>
    <mergeCell ref="AL13:AQ13"/>
    <mergeCell ref="BO13:BQ14"/>
    <mergeCell ref="BG14:BJ14"/>
    <mergeCell ref="BL13:BM14"/>
    <mergeCell ref="AE13:AJ13"/>
    <mergeCell ref="K179:L179"/>
    <mergeCell ref="AL15:AQ15"/>
    <mergeCell ref="AS15:AX15"/>
    <mergeCell ref="K178:L178"/>
    <mergeCell ref="X15:AC15"/>
    <mergeCell ref="AE15:AJ15"/>
    <mergeCell ref="Q15:V15"/>
    <mergeCell ref="J7:L7"/>
    <mergeCell ref="J13:L13"/>
    <mergeCell ref="Q13:V13"/>
    <mergeCell ref="J8:L10"/>
    <mergeCell ref="C12:D14"/>
    <mergeCell ref="F12:F14"/>
    <mergeCell ref="Q6:V12"/>
    <mergeCell ref="Q14:V14"/>
    <mergeCell ref="L5:L6"/>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EDUCACIÓN FÍSICA  (EF)</v>
      </c>
      <c r="M2" s="138"/>
      <c r="N2" s="138"/>
      <c r="O2" s="198"/>
      <c r="P2" s="1151"/>
      <c r="Q2" s="2020" t="s">
        <v>1994</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1995</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VALLADOLID</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0"/>
      <c r="M6" s="295"/>
      <c r="N6" s="238"/>
      <c r="Q6" s="2050" t="str">
        <f>'02_Criterios'!$H$36</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IF('02_Criterios'!$F$30="","",'02_Criterios'!$F$30)</f>
        <v>0.15</v>
      </c>
      <c r="Z6" s="464" t="str">
        <f>IF(AA6&lt;&gt;"","1.","")</f>
        <v>1.</v>
      </c>
      <c r="AA6" s="465" t="str">
        <f>IF('02_Criterios'!$H$30&lt;&gt;"",'02_Criterios'!$H$30,"")</f>
        <v>Lectura fluida y comprensible, actitud transmisora, precisión terminológica, riqueza de léxico…</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8" t="s">
        <v>2</v>
      </c>
      <c r="E7" s="895"/>
      <c r="F7" s="896">
        <f>SUM(N(FREQUENCY(F18:F177,F18:F177)&gt;0))</f>
        <v>0</v>
      </c>
      <c r="G7" s="1384"/>
      <c r="H7" s="1385"/>
      <c r="I7" s="1196"/>
      <c r="J7" s="2051" t="str">
        <f>IF($BS$17&gt;0,$BS$13,IF($BT$17&gt;0,$BT$13,IF($BZ$15&gt;0,$BU$12,"LECTURA DE LA PRUEBA 1B")))</f>
        <v>LECTURA DE LA PRUEBA 1B</v>
      </c>
      <c r="K7" s="2051"/>
      <c r="L7" s="2051"/>
      <c r="M7" s="462"/>
      <c r="N7" s="462"/>
      <c r="Q7" s="2050"/>
      <c r="R7" s="2050"/>
      <c r="S7" s="2050"/>
      <c r="T7" s="2050"/>
      <c r="U7" s="2050"/>
      <c r="V7" s="2050"/>
      <c r="W7" s="1881"/>
      <c r="X7" s="213"/>
      <c r="Y7" s="472">
        <f>IF('02_Criterios'!$F$31="","",'02_Criterios'!$F$31)</f>
        <v>0.2</v>
      </c>
      <c r="Z7" s="464" t="str">
        <f>IF(AA7&lt;&gt;"","2.","")</f>
        <v>2.</v>
      </c>
      <c r="AA7" s="465" t="str">
        <f>IF('02_Criterios'!$H$31&lt;&gt;"",'02_Criterios'!$H$31,"")</f>
        <v>Estructurar el tema de forma clara, ordenada, coherente y equitativa con todos los apartados.</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1" t="str">
        <f>IF($BS$17&gt;0,$BS$14,IF($BT$17&gt;0,$BT$14,IF($BZ$15&gt;0,$BU$13,"DESARROLLO 
POR ESCRITO DE UN TEMA")))</f>
        <v>DESARROLLO 
POR ESCRITO DE UN TEMA</v>
      </c>
      <c r="K8" s="2051"/>
      <c r="L8" s="2051"/>
      <c r="M8" s="463"/>
      <c r="N8" s="463"/>
      <c r="Q8" s="2050"/>
      <c r="R8" s="2050"/>
      <c r="S8" s="2050"/>
      <c r="T8" s="2050"/>
      <c r="U8" s="2050"/>
      <c r="V8" s="2050"/>
      <c r="W8" s="1881"/>
      <c r="X8" s="213"/>
      <c r="Y8" s="472">
        <f>IF('02_Criterios'!$F$32="","",'02_Criterios'!$F$32)</f>
        <v>0.4</v>
      </c>
      <c r="Z8" s="464" t="str">
        <f>IF(AA8&lt;&gt;"","3.","")</f>
        <v>3.</v>
      </c>
      <c r="AA8" s="465" t="str">
        <f>IF('02_Criterios'!$H$32&lt;&gt;"",'02_Criterios'!$H$32,"")</f>
        <v>Tema adaptado al currículum, con aportaciones teórico-prácticas funcionales para la práctica docente…</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1"/>
      <c r="K9" s="2051"/>
      <c r="L9" s="2051"/>
      <c r="M9" s="149"/>
      <c r="N9" s="663"/>
      <c r="Q9" s="2050"/>
      <c r="R9" s="2050"/>
      <c r="S9" s="2050"/>
      <c r="T9" s="2050"/>
      <c r="U9" s="2050"/>
      <c r="V9" s="2050"/>
      <c r="W9" s="1881"/>
      <c r="X9" s="213"/>
      <c r="Y9" s="472">
        <f>IF('02_Criterios'!$F$33="","",'02_Criterios'!$F$33)</f>
        <v>0.05</v>
      </c>
      <c r="Z9" s="464" t="str">
        <f>IF(AA9&lt;&gt;"","4.","")</f>
        <v>4.</v>
      </c>
      <c r="AA9" s="465" t="str">
        <f>IF('02_Criterios'!$H$33&lt;&gt;"",'02_Criterios'!$H$33,"")</f>
        <v>El tema responderá a unas bases teóricas y a la fundamentación científica de la que parte el currículum.</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1"/>
      <c r="K10" s="2051"/>
      <c r="L10" s="2051"/>
      <c r="M10" s="307"/>
      <c r="N10" s="664"/>
      <c r="Q10" s="2050"/>
      <c r="R10" s="2050"/>
      <c r="S10" s="2050"/>
      <c r="T10" s="2050"/>
      <c r="U10" s="2050"/>
      <c r="V10" s="2050"/>
      <c r="W10" s="1881"/>
      <c r="X10" s="213"/>
      <c r="Y10" s="472">
        <f>IF('02_Criterios'!$F$34="","",'02_Criterios'!$F$34)</f>
        <v>0.2</v>
      </c>
      <c r="Z10" s="464" t="str">
        <f>IF(AA10&lt;&gt;"","5.","")</f>
        <v>5.</v>
      </c>
      <c r="AA10" s="465" t="str">
        <f>IF('02_Criterios'!$H$34&lt;&gt;"",'02_Criterios'!$H$34,"")</f>
        <v>Ser original y creativo, estableciendo conexiones con otros contenidos, con aportaciones personales...</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9"/>
      <c r="BG10" s="286"/>
      <c r="BH10" s="286"/>
      <c r="BI10" s="286"/>
      <c r="BJ10" s="286"/>
      <c r="BK10" s="1919"/>
      <c r="BL10" s="286"/>
      <c r="BM10" s="286"/>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4" t="s">
        <v>41</v>
      </c>
      <c r="D12" s="2043"/>
      <c r="E12" s="1594"/>
      <c r="F12" s="2046" t="s">
        <v>180</v>
      </c>
      <c r="G12" s="1416"/>
      <c r="H12" s="1385"/>
      <c r="I12" s="1197"/>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074" t="s">
        <v>105</v>
      </c>
      <c r="BA13" s="2074"/>
      <c r="BB13" s="2074"/>
      <c r="BC13" s="2074"/>
      <c r="BD13" s="2074"/>
      <c r="BE13" s="2074"/>
      <c r="BF13" s="2074"/>
      <c r="BG13" s="2074"/>
      <c r="BH13" s="2074"/>
      <c r="BI13" s="2074"/>
      <c r="BJ13" s="2074"/>
      <c r="BK13" s="1917"/>
      <c r="BL13" s="2071" t="s">
        <v>622</v>
      </c>
      <c r="BM13" s="2071"/>
      <c r="BN13" s="1882"/>
      <c r="BO13" s="2068" t="s">
        <v>295</v>
      </c>
      <c r="BP13" s="2068"/>
      <c r="BQ13" s="2068"/>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4"/>
      <c r="D14" s="2045"/>
      <c r="E14" s="1467"/>
      <c r="F14" s="2058"/>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2072"/>
      <c r="BM14" s="2072"/>
      <c r="BN14" s="315"/>
      <c r="BO14" s="2069"/>
      <c r="BP14" s="2069"/>
      <c r="BQ14" s="2069"/>
      <c r="BS14" s="1785" t="str">
        <f>IF(BS17&gt;0,"No califique a este aspirante: 
NO se presentó a la Prueba 1.","")</f>
        <v/>
      </c>
      <c r="BT14" s="1785" t="str">
        <f>IF(BT17&gt;0,"Si el aspirante no se presentó a la Lectura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5</v>
      </c>
      <c r="I16" s="1289"/>
      <c r="J16" s="105"/>
      <c r="K16" s="106"/>
      <c r="L16" s="106"/>
      <c r="M16" s="107"/>
      <c r="N16" s="107"/>
      <c r="O16" s="618"/>
      <c r="P16" s="109"/>
      <c r="Q16" s="110"/>
      <c r="R16" s="603">
        <f>IF($Y$6="","",$Y$6*10)</f>
        <v>1.5</v>
      </c>
      <c r="S16" s="603">
        <f>IF($Y$7="","",$Y$7*10)</f>
        <v>2</v>
      </c>
      <c r="T16" s="603">
        <f>IF($Y$8="","",$Y$8*10)</f>
        <v>4</v>
      </c>
      <c r="U16" s="603">
        <f>IF($Y$9="","",$Y$9*10)</f>
        <v>0.5</v>
      </c>
      <c r="V16" s="604">
        <f>IF($Y$10="","",$Y$10*10)</f>
        <v>2</v>
      </c>
      <c r="W16" s="108"/>
      <c r="X16" s="110"/>
      <c r="Y16" s="603">
        <f>IF($Y$6="","",$Y$6*10)</f>
        <v>1.5</v>
      </c>
      <c r="Z16" s="603">
        <f>IF($Y$7="","",$Y$7*10)</f>
        <v>2</v>
      </c>
      <c r="AA16" s="603">
        <f>IF($Y$8="","",$Y$8*10)</f>
        <v>4</v>
      </c>
      <c r="AB16" s="603">
        <f>IF($Y$9="","",$Y$9*10)</f>
        <v>0.5</v>
      </c>
      <c r="AC16" s="604">
        <f>IF($Y$10="","",$Y$10*10)</f>
        <v>2</v>
      </c>
      <c r="AD16" s="108"/>
      <c r="AE16" s="110"/>
      <c r="AF16" s="603">
        <f>IF($Y$6="","",$Y$6*10)</f>
        <v>1.5</v>
      </c>
      <c r="AG16" s="603">
        <f>IF($Y$7="","",$Y$7*10)</f>
        <v>2</v>
      </c>
      <c r="AH16" s="603">
        <f>IF($Y$8="","",$Y$8*10)</f>
        <v>4</v>
      </c>
      <c r="AI16" s="603">
        <f>IF($Y$9="","",$Y$9*10)</f>
        <v>0.5</v>
      </c>
      <c r="AJ16" s="604">
        <f>IF($Y$10="","",$Y$10*10)</f>
        <v>2</v>
      </c>
      <c r="AK16" s="108"/>
      <c r="AL16" s="110"/>
      <c r="AM16" s="603">
        <f>IF($Y$6="","",$Y$6*10)</f>
        <v>1.5</v>
      </c>
      <c r="AN16" s="603">
        <f>IF($Y$7="","",$Y$7*10)</f>
        <v>2</v>
      </c>
      <c r="AO16" s="603">
        <f>IF($Y$8="","",$Y$8*10)</f>
        <v>4</v>
      </c>
      <c r="AP16" s="603">
        <f>IF($Y$9="","",$Y$9*10)</f>
        <v>0.5</v>
      </c>
      <c r="AQ16" s="604">
        <f>IF($Y$10="","",$Y$10*10)</f>
        <v>2</v>
      </c>
      <c r="AR16" s="108"/>
      <c r="AS16" s="110"/>
      <c r="AT16" s="603">
        <f>IF($Y$6="","",$Y$6*10)</f>
        <v>1.5</v>
      </c>
      <c r="AU16" s="603">
        <f>IF($Y$7="","",$Y$7*10)</f>
        <v>2</v>
      </c>
      <c r="AV16" s="603">
        <f>IF($Y$8="","",$Y$8*10)</f>
        <v>4</v>
      </c>
      <c r="AW16" s="603">
        <f>IF($Y$9="","",$Y$9*10)</f>
        <v>0.5</v>
      </c>
      <c r="AX16" s="604">
        <f>IF($Y$10="","",$Y$10*10)</f>
        <v>2</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8</v>
      </c>
      <c r="BJ17" s="1894" t="s">
        <v>178</v>
      </c>
      <c r="BL17" s="1897" t="s">
        <v>589</v>
      </c>
      <c r="BM17" s="1898" t="str">
        <f>CONCATENATE('02_Criterios'!$F$17*10," puntos")</f>
        <v>6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EF__1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21" t="str">
        <f>IF('09_P1_Pract'!O18&lt;&gt;"",'09_P1_Pract'!O18,"")</f>
        <v/>
      </c>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IF($O18&lt;&gt;"",0,IF(BJ18&lt;&gt;"",ROUND(BJ18*'02_Criterios'!$F$17,4),IF(BE18&lt;&gt;"",ROUND(BE18*'02_Criterios'!$F$17,4),"")))</f>
        <v/>
      </c>
      <c r="BO18" s="1915" t="str">
        <f>IF('13_P1_Alega'!V18&lt;&gt;"",'13_P1_Alega'!V18,"")</f>
        <v/>
      </c>
      <c r="BP18" s="1915" t="str">
        <f>IF('13_P1_Alega'!W18&lt;&gt;"",'13_P1_Alega'!W18,"")</f>
        <v/>
      </c>
      <c r="BQ18" s="1915"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EF__2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EF__3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EF__4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EF__5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EF__6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EF__7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EF__8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EF__9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EF__10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EF__11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EF__12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EF__13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EF__14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EF__15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EF__16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EF__17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EF__18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EF__19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EF__20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EF__21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EF__22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EF__23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EF__24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EF__25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EF__26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EF__27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EF__28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EF__29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EF__30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EF__31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EF__32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EF__33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EF__34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EF__35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EF__36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EF__37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EF__38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EF__39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EF__40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EF__41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EF__42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EF__43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EF__44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EF__45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EF__46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EF__47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EF__48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EF__49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EF__50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EF__51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EF__52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EF__53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EF__54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EF__55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EF__56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EF__57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EF__58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EF__59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EF__60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EF__61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EF__62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EF__63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EF__64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EF__65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EF__66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EF__67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EF__68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EF__69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EF__70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EF__71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EF__72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EF__73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EF__74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EF__75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EF__76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EF__77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EF__78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EF__79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EF__80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EF__81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EF__82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EF__83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EF__84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EF__85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EF__86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EF__87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EF__88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EF__89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EF__90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EF__91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EF__92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EF__93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EF__94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EF__95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EF__96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EF__97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EF__98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EF__99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EF__100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EF__101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EF__102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EF__103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EF__104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EF__105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EF__106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EF__107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EF__108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EF__109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EF__110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EF__111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EF__112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EF__113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EF__114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EF__115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EF__116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EF__117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EF__118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EF__119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EF__120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EF__121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EF__122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EF__123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EF__124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EF__125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EF__126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EF__127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EF__128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EF__129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EF__130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EF__131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EF__132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EF__133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EF__134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EF__135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EF__136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EF__137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EF__138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EF__139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EF__140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EF__141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EF__142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EF__143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EF__144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EF__145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EF__146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EF__147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EF__148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EF__149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EF__150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EF__151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EF__152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EF__153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EF__154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EF__155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EF__156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EF__157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EF__158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EF__159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EF__160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VALLADOLID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VALLADOLID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BU13:BZ14"/>
    <mergeCell ref="BO13:BQ14"/>
    <mergeCell ref="Q14:V14"/>
    <mergeCell ref="Q15:V15"/>
    <mergeCell ref="X15:AC15"/>
    <mergeCell ref="X13:AC13"/>
    <mergeCell ref="X14:AC14"/>
    <mergeCell ref="C12:D14"/>
    <mergeCell ref="F12:F14"/>
    <mergeCell ref="Q6:V12"/>
    <mergeCell ref="L5:L6"/>
    <mergeCell ref="J13:L13"/>
    <mergeCell ref="Q13:V13"/>
    <mergeCell ref="J7:L7"/>
    <mergeCell ref="J8:L10"/>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FÍSICA  (EF)</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VALLADOLID</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472</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1978</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VALLADOLID,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4" t="str">
        <f>PRESIDENTE</f>
        <v/>
      </c>
      <c r="D26" s="2024"/>
      <c r="E26" s="2024"/>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4"/>
      <c r="D27" s="2024"/>
      <c r="E27" s="2024"/>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4" t="str">
        <f>VOCAL_1</f>
        <v/>
      </c>
      <c r="D35" s="2024"/>
      <c r="E35" s="2024"/>
      <c r="F35" s="129"/>
      <c r="G35" s="129"/>
      <c r="H35" s="2024" t="str">
        <f>VOCAL_2</f>
        <v/>
      </c>
      <c r="I35" s="2024"/>
      <c r="J35" s="2024"/>
      <c r="L35" s="1601"/>
      <c r="M35" s="1601"/>
      <c r="N35" s="1601"/>
      <c r="O35" s="1601"/>
      <c r="P35" s="1601"/>
      <c r="Q35" s="1601"/>
      <c r="R35" s="1601"/>
      <c r="S35" s="1601"/>
      <c r="T35" s="1601"/>
      <c r="U35" s="1601"/>
      <c r="V35" s="1601"/>
      <c r="W35" s="1601"/>
      <c r="X35" s="1601"/>
      <c r="Y35" s="1601"/>
      <c r="Z35" s="1601"/>
    </row>
    <row r="36" spans="1:26" s="534" customFormat="1" x14ac:dyDescent="0.2">
      <c r="A36" s="1601"/>
      <c r="C36" s="2024"/>
      <c r="D36" s="2024"/>
      <c r="E36" s="2024"/>
      <c r="F36" s="546"/>
      <c r="G36" s="546"/>
      <c r="H36" s="2024"/>
      <c r="I36" s="2024"/>
      <c r="J36" s="2024"/>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4" t="str">
        <f>VOCAL_3</f>
        <v/>
      </c>
      <c r="D44" s="2024"/>
      <c r="E44" s="2024"/>
      <c r="F44" s="546"/>
      <c r="G44" s="546"/>
      <c r="H44" s="2024" t="str">
        <f>VOCAL_4</f>
        <v/>
      </c>
      <c r="I44" s="2024"/>
      <c r="J44" s="2024"/>
      <c r="L44" s="1601"/>
      <c r="M44" s="1601"/>
      <c r="N44" s="1601"/>
      <c r="O44" s="1601"/>
      <c r="P44" s="1601"/>
      <c r="Q44" s="1601"/>
      <c r="R44" s="1601"/>
      <c r="S44" s="1601"/>
      <c r="T44" s="1601"/>
      <c r="U44" s="1601"/>
      <c r="V44" s="1601"/>
      <c r="W44" s="1601"/>
      <c r="X44" s="1601"/>
      <c r="Y44" s="1601"/>
      <c r="Z44" s="1601"/>
    </row>
    <row r="45" spans="1:26" s="534" customFormat="1" x14ac:dyDescent="0.2">
      <c r="A45" s="1601"/>
      <c r="C45" s="2024"/>
      <c r="D45" s="2024"/>
      <c r="E45" s="2024"/>
      <c r="H45" s="2024"/>
      <c r="I45" s="2024"/>
      <c r="J45" s="2024"/>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3"/>
      <c r="N2" s="1753"/>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EDUCACIÓN FÍSICA  (EF)</v>
      </c>
      <c r="K3" s="475"/>
      <c r="L3" s="26"/>
      <c r="M3" s="2084" t="s">
        <v>220</v>
      </c>
      <c r="N3" s="2084"/>
      <c r="O3" s="2084" t="s">
        <v>220</v>
      </c>
      <c r="P3" s="2084"/>
      <c r="Q3" s="97"/>
      <c r="R3" s="97"/>
      <c r="S3" s="97"/>
      <c r="T3" s="97"/>
      <c r="U3" s="89"/>
      <c r="V3" s="97"/>
      <c r="W3" s="1584"/>
      <c r="X3" s="1443"/>
      <c r="Y3" s="1443"/>
      <c r="Z3" s="1776"/>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4"/>
      <c r="N4" s="2084"/>
      <c r="O4" s="2084"/>
      <c r="P4" s="2084"/>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VALLADOLID</v>
      </c>
      <c r="K5" s="38"/>
      <c r="L5" s="30"/>
      <c r="M5" s="2085"/>
      <c r="N5" s="2085"/>
      <c r="O5" s="2085"/>
      <c r="P5" s="2085"/>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086" t="str">
        <f>'01_Carga'!$G$7</f>
        <v/>
      </c>
      <c r="K6" s="2086"/>
      <c r="L6" s="30"/>
      <c r="M6" s="680">
        <f>'02_Criterios'!$K$16</f>
        <v>4</v>
      </c>
      <c r="N6" s="680">
        <f>'02_Criterios'!$K$17</f>
        <v>6</v>
      </c>
      <c r="O6" s="680">
        <f>'02_Criterios'!$K$16</f>
        <v>4</v>
      </c>
      <c r="P6" s="680">
        <f>'02_Criterios'!$K$17</f>
        <v>6</v>
      </c>
      <c r="Q6" s="477"/>
      <c r="R6" s="2084"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086"/>
      <c r="K7" s="2086"/>
      <c r="L7" s="30"/>
      <c r="M7" s="2088" t="s">
        <v>576</v>
      </c>
      <c r="N7" s="2088"/>
      <c r="O7" s="2088" t="s">
        <v>576</v>
      </c>
      <c r="P7" s="2088"/>
      <c r="Q7" s="90"/>
      <c r="R7" s="2084"/>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087" t="s">
        <v>65</v>
      </c>
      <c r="I8" s="2087"/>
      <c r="J8" s="2087"/>
      <c r="K8" s="482"/>
      <c r="L8" s="30"/>
      <c r="M8" s="2084"/>
      <c r="N8" s="2084"/>
      <c r="O8" s="2084"/>
      <c r="P8" s="2084"/>
      <c r="Q8" s="90"/>
      <c r="R8" s="2084"/>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087"/>
      <c r="I9" s="2087"/>
      <c r="J9" s="2087"/>
      <c r="K9" s="482"/>
      <c r="L9" s="30"/>
      <c r="M9" s="2085"/>
      <c r="N9" s="2085"/>
      <c r="O9" s="2085"/>
      <c r="P9" s="2085"/>
      <c r="Q9" s="90"/>
      <c r="R9" s="2085"/>
      <c r="S9" s="90"/>
      <c r="V9" s="1773"/>
      <c r="W9" s="1766"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102" t="s">
        <v>23</v>
      </c>
      <c r="I10" s="2083" t="s">
        <v>24</v>
      </c>
      <c r="J10" s="2083"/>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102"/>
      <c r="I11" s="2083"/>
      <c r="J11" s="2083"/>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7" t="s">
        <v>26</v>
      </c>
      <c r="I12" s="2096" t="s">
        <v>25</v>
      </c>
      <c r="J12" s="2096"/>
      <c r="K12" s="485"/>
      <c r="L12" s="30"/>
      <c r="M12" s="2101" t="s">
        <v>577</v>
      </c>
      <c r="N12" s="2101"/>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92" t="s">
        <v>593</v>
      </c>
      <c r="D13" s="2093"/>
      <c r="E13" s="1400"/>
      <c r="F13" s="1465"/>
      <c r="G13" s="1212"/>
      <c r="H13" s="2097"/>
      <c r="I13" s="2096"/>
      <c r="J13" s="2096"/>
      <c r="K13" s="485"/>
      <c r="L13" s="25"/>
      <c r="M13" s="2099">
        <f>M10+N10</f>
        <v>2.5</v>
      </c>
      <c r="N13" s="2100"/>
      <c r="O13" s="90"/>
      <c r="P13" s="90"/>
      <c r="Q13" s="487"/>
      <c r="R13" s="1300"/>
      <c r="S13" s="488"/>
      <c r="T13" s="488"/>
      <c r="U13" s="498"/>
      <c r="V13" s="488"/>
      <c r="W13" s="1655"/>
      <c r="X13" s="1443"/>
      <c r="Y13" s="1443"/>
      <c r="Z13" s="1776"/>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94"/>
      <c r="D14" s="2095"/>
      <c r="E14" s="1400"/>
      <c r="F14" s="2031" t="s">
        <v>643</v>
      </c>
      <c r="G14" s="1213"/>
      <c r="H14" s="557">
        <f>COUNTIF($C$18:$C$177,"SÍ")</f>
        <v>0</v>
      </c>
      <c r="I14" s="33" t="s">
        <v>284</v>
      </c>
      <c r="J14" s="558" t="s">
        <v>283</v>
      </c>
      <c r="K14" s="490"/>
      <c r="L14" s="25"/>
      <c r="M14" s="2098" t="s">
        <v>94</v>
      </c>
      <c r="N14" s="2098"/>
      <c r="O14" s="1795" t="s">
        <v>221</v>
      </c>
      <c r="P14" s="1795" t="s">
        <v>222</v>
      </c>
      <c r="Q14" s="1301"/>
      <c r="R14" s="1796" t="s">
        <v>279</v>
      </c>
      <c r="S14" s="488"/>
      <c r="T14" s="488"/>
      <c r="U14" s="489"/>
      <c r="V14" s="488"/>
      <c r="W14" s="1655"/>
      <c r="X14" s="1774" t="s">
        <v>488</v>
      </c>
      <c r="Y14" s="1774" t="s">
        <v>488</v>
      </c>
      <c r="Z14" s="1776"/>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1"/>
      <c r="G15" s="1214"/>
      <c r="H15" s="35" t="s">
        <v>167</v>
      </c>
      <c r="I15" s="36" t="s">
        <v>175</v>
      </c>
      <c r="J15" s="100" t="s">
        <v>156</v>
      </c>
      <c r="K15" s="102" t="s">
        <v>100</v>
      </c>
      <c r="L15" s="38"/>
      <c r="M15" s="1129" t="s">
        <v>590</v>
      </c>
      <c r="N15" s="1129" t="s">
        <v>591</v>
      </c>
      <c r="O15" s="79" t="s">
        <v>590</v>
      </c>
      <c r="P15" s="79" t="s">
        <v>591</v>
      </c>
      <c r="Q15" s="69"/>
      <c r="R15" s="2089" t="s">
        <v>488</v>
      </c>
      <c r="S15" s="68"/>
      <c r="T15" s="2081" t="s">
        <v>7</v>
      </c>
      <c r="U15" s="2082"/>
      <c r="V15" s="68"/>
      <c r="W15" s="1656"/>
      <c r="X15" s="1129"/>
      <c r="Y15" s="1129"/>
      <c r="Z15" s="1777"/>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90"/>
      <c r="S16" s="68"/>
      <c r="T16" s="249"/>
      <c r="U16" s="247"/>
      <c r="V16" s="68"/>
      <c r="W16" s="1656"/>
      <c r="X16" s="1130"/>
      <c r="Y16" s="1130"/>
      <c r="Z16" s="1777"/>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9"/>
      <c r="G17" s="1215" t="s">
        <v>19</v>
      </c>
      <c r="H17" s="44" t="s">
        <v>166</v>
      </c>
      <c r="I17" s="45"/>
      <c r="J17" s="101"/>
      <c r="K17" s="46"/>
      <c r="L17" s="16"/>
      <c r="M17" s="1302" t="s">
        <v>94</v>
      </c>
      <c r="N17" s="1302" t="s">
        <v>94</v>
      </c>
      <c r="O17" s="80" t="s">
        <v>277</v>
      </c>
      <c r="P17" s="80" t="s">
        <v>278</v>
      </c>
      <c r="Q17" s="86"/>
      <c r="R17" s="2091"/>
      <c r="S17" s="17"/>
      <c r="T17" s="250"/>
      <c r="U17" s="248"/>
      <c r="V17" s="17"/>
      <c r="W17" s="1442"/>
      <c r="X17" s="1131" t="s">
        <v>563</v>
      </c>
      <c r="Y17" s="1131" t="s">
        <v>562</v>
      </c>
      <c r="Z17" s="1777"/>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EF__1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5"/>
      <c r="X18" s="933" t="str">
        <f t="shared" ref="X18:X81" si="1">IF(T18="NO",R18,"")</f>
        <v/>
      </c>
      <c r="Y18" s="675" t="str">
        <f t="shared" ref="Y18:Y81" si="2">IF(T18="SÍ",R18,"")</f>
        <v/>
      </c>
      <c r="Z18" s="1777"/>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EF__2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5"/>
      <c r="X19" s="933" t="str">
        <f t="shared" si="1"/>
        <v/>
      </c>
      <c r="Y19" s="675" t="str">
        <f t="shared" si="2"/>
        <v/>
      </c>
      <c r="Z19" s="1777"/>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EF__3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5"/>
      <c r="X20" s="933" t="str">
        <f t="shared" si="1"/>
        <v/>
      </c>
      <c r="Y20" s="675" t="str">
        <f t="shared" si="2"/>
        <v/>
      </c>
      <c r="Z20" s="1777"/>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EF__4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5"/>
      <c r="X21" s="933" t="str">
        <f t="shared" si="1"/>
        <v/>
      </c>
      <c r="Y21" s="675" t="str">
        <f t="shared" si="2"/>
        <v/>
      </c>
      <c r="Z21" s="1777"/>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EF__5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5"/>
      <c r="X22" s="933" t="str">
        <f t="shared" si="1"/>
        <v/>
      </c>
      <c r="Y22" s="675" t="str">
        <f t="shared" si="2"/>
        <v/>
      </c>
      <c r="Z22" s="1777"/>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EF__6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5"/>
      <c r="X23" s="933" t="str">
        <f t="shared" si="1"/>
        <v/>
      </c>
      <c r="Y23" s="675" t="str">
        <f t="shared" si="2"/>
        <v/>
      </c>
      <c r="Z23" s="1777"/>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EF__7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5"/>
      <c r="X24" s="933" t="str">
        <f t="shared" si="1"/>
        <v/>
      </c>
      <c r="Y24" s="675" t="str">
        <f t="shared" si="2"/>
        <v/>
      </c>
      <c r="Z24" s="1777"/>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EF__8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5"/>
      <c r="X25" s="933" t="str">
        <f t="shared" si="1"/>
        <v/>
      </c>
      <c r="Y25" s="675" t="str">
        <f t="shared" si="2"/>
        <v/>
      </c>
      <c r="Z25" s="1777"/>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EF__9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5"/>
      <c r="X26" s="933" t="str">
        <f t="shared" si="1"/>
        <v/>
      </c>
      <c r="Y26" s="675" t="str">
        <f t="shared" si="2"/>
        <v/>
      </c>
      <c r="Z26" s="1777"/>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EF__10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5"/>
      <c r="X27" s="933" t="str">
        <f t="shared" si="1"/>
        <v/>
      </c>
      <c r="Y27" s="675" t="str">
        <f t="shared" si="2"/>
        <v/>
      </c>
      <c r="Z27" s="1777"/>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EF__11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5"/>
      <c r="X28" s="933" t="str">
        <f t="shared" si="1"/>
        <v/>
      </c>
      <c r="Y28" s="675" t="str">
        <f t="shared" si="2"/>
        <v/>
      </c>
      <c r="Z28" s="1777"/>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EF__12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5"/>
      <c r="X29" s="933" t="str">
        <f t="shared" si="1"/>
        <v/>
      </c>
      <c r="Y29" s="675" t="str">
        <f t="shared" si="2"/>
        <v/>
      </c>
      <c r="Z29" s="1777"/>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EF__13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5"/>
      <c r="X30" s="933" t="str">
        <f t="shared" si="1"/>
        <v/>
      </c>
      <c r="Y30" s="675" t="str">
        <f t="shared" si="2"/>
        <v/>
      </c>
      <c r="Z30" s="1777"/>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EF__14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5"/>
      <c r="X31" s="933" t="str">
        <f t="shared" si="1"/>
        <v/>
      </c>
      <c r="Y31" s="675" t="str">
        <f t="shared" si="2"/>
        <v/>
      </c>
      <c r="Z31" s="1777"/>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EF__15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5"/>
      <c r="X32" s="933" t="str">
        <f t="shared" si="1"/>
        <v/>
      </c>
      <c r="Y32" s="675" t="str">
        <f t="shared" si="2"/>
        <v/>
      </c>
      <c r="Z32" s="1777"/>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EF__16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5"/>
      <c r="X33" s="933" t="str">
        <f t="shared" si="1"/>
        <v/>
      </c>
      <c r="Y33" s="675" t="str">
        <f t="shared" si="2"/>
        <v/>
      </c>
      <c r="Z33" s="1777"/>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EF__17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5"/>
      <c r="X34" s="933" t="str">
        <f t="shared" si="1"/>
        <v/>
      </c>
      <c r="Y34" s="675" t="str">
        <f t="shared" si="2"/>
        <v/>
      </c>
      <c r="Z34" s="1777"/>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EF__18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5"/>
      <c r="X35" s="933" t="str">
        <f t="shared" si="1"/>
        <v/>
      </c>
      <c r="Y35" s="675" t="str">
        <f t="shared" si="2"/>
        <v/>
      </c>
      <c r="Z35" s="1777"/>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EF__19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5"/>
      <c r="X36" s="933" t="str">
        <f t="shared" si="1"/>
        <v/>
      </c>
      <c r="Y36" s="675" t="str">
        <f t="shared" si="2"/>
        <v/>
      </c>
      <c r="Z36" s="1777"/>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EF__20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5"/>
      <c r="X37" s="933" t="str">
        <f t="shared" si="1"/>
        <v/>
      </c>
      <c r="Y37" s="675" t="str">
        <f t="shared" si="2"/>
        <v/>
      </c>
      <c r="Z37" s="1777"/>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EF__21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5"/>
      <c r="X38" s="933" t="str">
        <f t="shared" si="1"/>
        <v/>
      </c>
      <c r="Y38" s="675" t="str">
        <f t="shared" si="2"/>
        <v/>
      </c>
      <c r="Z38" s="1777"/>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EF__22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5"/>
      <c r="X39" s="933" t="str">
        <f t="shared" si="1"/>
        <v/>
      </c>
      <c r="Y39" s="675" t="str">
        <f t="shared" si="2"/>
        <v/>
      </c>
      <c r="Z39" s="1777"/>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EF__23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5"/>
      <c r="X40" s="933" t="str">
        <f t="shared" si="1"/>
        <v/>
      </c>
      <c r="Y40" s="675" t="str">
        <f t="shared" si="2"/>
        <v/>
      </c>
      <c r="Z40" s="1777"/>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EF__24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5"/>
      <c r="X41" s="933" t="str">
        <f t="shared" si="1"/>
        <v/>
      </c>
      <c r="Y41" s="675" t="str">
        <f t="shared" si="2"/>
        <v/>
      </c>
      <c r="Z41" s="1777"/>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EF__25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5"/>
      <c r="X42" s="933" t="str">
        <f t="shared" si="1"/>
        <v/>
      </c>
      <c r="Y42" s="675" t="str">
        <f t="shared" si="2"/>
        <v/>
      </c>
      <c r="Z42" s="1777"/>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EF__26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5"/>
      <c r="X43" s="933" t="str">
        <f t="shared" si="1"/>
        <v/>
      </c>
      <c r="Y43" s="675" t="str">
        <f t="shared" si="2"/>
        <v/>
      </c>
      <c r="Z43" s="1777"/>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EF__27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5"/>
      <c r="X44" s="933" t="str">
        <f t="shared" si="1"/>
        <v/>
      </c>
      <c r="Y44" s="675" t="str">
        <f t="shared" si="2"/>
        <v/>
      </c>
      <c r="Z44" s="1777"/>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EF__28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5"/>
      <c r="X45" s="933" t="str">
        <f t="shared" si="1"/>
        <v/>
      </c>
      <c r="Y45" s="675" t="str">
        <f t="shared" si="2"/>
        <v/>
      </c>
      <c r="Z45" s="1777"/>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EF__29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5"/>
      <c r="X46" s="933" t="str">
        <f t="shared" si="1"/>
        <v/>
      </c>
      <c r="Y46" s="675" t="str">
        <f t="shared" si="2"/>
        <v/>
      </c>
      <c r="Z46" s="1777"/>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EF__30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5"/>
      <c r="X47" s="933" t="str">
        <f t="shared" si="1"/>
        <v/>
      </c>
      <c r="Y47" s="675" t="str">
        <f t="shared" si="2"/>
        <v/>
      </c>
      <c r="Z47" s="1777"/>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EF__31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5"/>
      <c r="X48" s="933" t="str">
        <f t="shared" si="1"/>
        <v/>
      </c>
      <c r="Y48" s="675" t="str">
        <f t="shared" si="2"/>
        <v/>
      </c>
      <c r="Z48" s="1777"/>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EF__32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5"/>
      <c r="X49" s="933" t="str">
        <f t="shared" si="1"/>
        <v/>
      </c>
      <c r="Y49" s="675" t="str">
        <f t="shared" si="2"/>
        <v/>
      </c>
      <c r="Z49" s="1777"/>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EF__33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5"/>
      <c r="X50" s="933" t="str">
        <f t="shared" si="1"/>
        <v/>
      </c>
      <c r="Y50" s="675" t="str">
        <f t="shared" si="2"/>
        <v/>
      </c>
      <c r="Z50" s="1777"/>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EF__34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5"/>
      <c r="X51" s="933" t="str">
        <f t="shared" si="1"/>
        <v/>
      </c>
      <c r="Y51" s="675" t="str">
        <f t="shared" si="2"/>
        <v/>
      </c>
      <c r="Z51" s="1777"/>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EF__35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5"/>
      <c r="X52" s="933" t="str">
        <f t="shared" si="1"/>
        <v/>
      </c>
      <c r="Y52" s="675" t="str">
        <f t="shared" si="2"/>
        <v/>
      </c>
      <c r="Z52" s="1777"/>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EF__36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5"/>
      <c r="X53" s="933" t="str">
        <f t="shared" si="1"/>
        <v/>
      </c>
      <c r="Y53" s="675" t="str">
        <f t="shared" si="2"/>
        <v/>
      </c>
      <c r="Z53" s="1777"/>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EF__37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5"/>
      <c r="X54" s="933" t="str">
        <f t="shared" si="1"/>
        <v/>
      </c>
      <c r="Y54" s="675" t="str">
        <f t="shared" si="2"/>
        <v/>
      </c>
      <c r="Z54" s="1777"/>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EF__38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5"/>
      <c r="X55" s="933" t="str">
        <f t="shared" si="1"/>
        <v/>
      </c>
      <c r="Y55" s="675" t="str">
        <f t="shared" si="2"/>
        <v/>
      </c>
      <c r="Z55" s="1777"/>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EF__39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5"/>
      <c r="X56" s="933" t="str">
        <f t="shared" si="1"/>
        <v/>
      </c>
      <c r="Y56" s="675" t="str">
        <f t="shared" si="2"/>
        <v/>
      </c>
      <c r="Z56" s="1777"/>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EF__40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5"/>
      <c r="X57" s="933" t="str">
        <f t="shared" si="1"/>
        <v/>
      </c>
      <c r="Y57" s="675" t="str">
        <f t="shared" si="2"/>
        <v/>
      </c>
      <c r="Z57" s="1777"/>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EF__41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5"/>
      <c r="X58" s="933" t="str">
        <f t="shared" si="1"/>
        <v/>
      </c>
      <c r="Y58" s="675" t="str">
        <f t="shared" si="2"/>
        <v/>
      </c>
      <c r="Z58" s="1777"/>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EF__42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5"/>
      <c r="X59" s="933" t="str">
        <f t="shared" si="1"/>
        <v/>
      </c>
      <c r="Y59" s="675" t="str">
        <f t="shared" si="2"/>
        <v/>
      </c>
      <c r="Z59" s="1777"/>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EF__43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5"/>
      <c r="X60" s="933" t="str">
        <f t="shared" si="1"/>
        <v/>
      </c>
      <c r="Y60" s="675" t="str">
        <f t="shared" si="2"/>
        <v/>
      </c>
      <c r="Z60" s="1777"/>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EF__44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5"/>
      <c r="X61" s="933" t="str">
        <f t="shared" si="1"/>
        <v/>
      </c>
      <c r="Y61" s="675" t="str">
        <f t="shared" si="2"/>
        <v/>
      </c>
      <c r="Z61" s="1777"/>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EF__45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5"/>
      <c r="X62" s="933" t="str">
        <f t="shared" si="1"/>
        <v/>
      </c>
      <c r="Y62" s="675" t="str">
        <f t="shared" si="2"/>
        <v/>
      </c>
      <c r="Z62" s="1777"/>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EF__46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5"/>
      <c r="X63" s="933" t="str">
        <f t="shared" si="1"/>
        <v/>
      </c>
      <c r="Y63" s="675" t="str">
        <f t="shared" si="2"/>
        <v/>
      </c>
      <c r="Z63" s="1777"/>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EF__47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5"/>
      <c r="X64" s="933" t="str">
        <f t="shared" si="1"/>
        <v/>
      </c>
      <c r="Y64" s="675" t="str">
        <f t="shared" si="2"/>
        <v/>
      </c>
      <c r="Z64" s="1777"/>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EF__48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5"/>
      <c r="X65" s="933" t="str">
        <f t="shared" si="1"/>
        <v/>
      </c>
      <c r="Y65" s="675" t="str">
        <f t="shared" si="2"/>
        <v/>
      </c>
      <c r="Z65" s="1777"/>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EF__49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5"/>
      <c r="X66" s="933" t="str">
        <f t="shared" si="1"/>
        <v/>
      </c>
      <c r="Y66" s="675" t="str">
        <f t="shared" si="2"/>
        <v/>
      </c>
      <c r="Z66" s="1777"/>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EF__50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5"/>
      <c r="X67" s="933" t="str">
        <f t="shared" si="1"/>
        <v/>
      </c>
      <c r="Y67" s="675" t="str">
        <f t="shared" si="2"/>
        <v/>
      </c>
      <c r="Z67" s="1777"/>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EF__51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5"/>
      <c r="X68" s="933" t="str">
        <f t="shared" si="1"/>
        <v/>
      </c>
      <c r="Y68" s="675" t="str">
        <f t="shared" si="2"/>
        <v/>
      </c>
      <c r="Z68" s="1777"/>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EF__52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5"/>
      <c r="X69" s="933" t="str">
        <f t="shared" si="1"/>
        <v/>
      </c>
      <c r="Y69" s="675" t="str">
        <f t="shared" si="2"/>
        <v/>
      </c>
      <c r="Z69" s="1777"/>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EF__53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5"/>
      <c r="X70" s="933" t="str">
        <f t="shared" si="1"/>
        <v/>
      </c>
      <c r="Y70" s="675" t="str">
        <f t="shared" si="2"/>
        <v/>
      </c>
      <c r="Z70" s="1777"/>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EF__54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5"/>
      <c r="X71" s="933" t="str">
        <f t="shared" si="1"/>
        <v/>
      </c>
      <c r="Y71" s="675" t="str">
        <f t="shared" si="2"/>
        <v/>
      </c>
      <c r="Z71" s="1777"/>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EF__55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5"/>
      <c r="X72" s="933" t="str">
        <f t="shared" si="1"/>
        <v/>
      </c>
      <c r="Y72" s="675" t="str">
        <f t="shared" si="2"/>
        <v/>
      </c>
      <c r="Z72" s="1777"/>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EF__56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5"/>
      <c r="X73" s="933" t="str">
        <f t="shared" si="1"/>
        <v/>
      </c>
      <c r="Y73" s="675" t="str">
        <f t="shared" si="2"/>
        <v/>
      </c>
      <c r="Z73" s="1777"/>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EF__57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5"/>
      <c r="X74" s="933" t="str">
        <f t="shared" si="1"/>
        <v/>
      </c>
      <c r="Y74" s="675" t="str">
        <f t="shared" si="2"/>
        <v/>
      </c>
      <c r="Z74" s="1777"/>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EF__58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5"/>
      <c r="X75" s="933" t="str">
        <f t="shared" si="1"/>
        <v/>
      </c>
      <c r="Y75" s="675" t="str">
        <f t="shared" si="2"/>
        <v/>
      </c>
      <c r="Z75" s="1777"/>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EF__59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5"/>
      <c r="X76" s="933" t="str">
        <f t="shared" si="1"/>
        <v/>
      </c>
      <c r="Y76" s="675" t="str">
        <f t="shared" si="2"/>
        <v/>
      </c>
      <c r="Z76" s="1777"/>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EF__60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5"/>
      <c r="X77" s="933" t="str">
        <f t="shared" si="1"/>
        <v/>
      </c>
      <c r="Y77" s="675" t="str">
        <f t="shared" si="2"/>
        <v/>
      </c>
      <c r="Z77" s="1777"/>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EF__61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5"/>
      <c r="X78" s="933" t="str">
        <f t="shared" si="1"/>
        <v/>
      </c>
      <c r="Y78" s="675" t="str">
        <f t="shared" si="2"/>
        <v/>
      </c>
      <c r="Z78" s="1777"/>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EF__62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5"/>
      <c r="X79" s="933" t="str">
        <f t="shared" si="1"/>
        <v/>
      </c>
      <c r="Y79" s="675" t="str">
        <f t="shared" si="2"/>
        <v/>
      </c>
      <c r="Z79" s="1777"/>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EF__63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5"/>
      <c r="X80" s="933" t="str">
        <f t="shared" si="1"/>
        <v/>
      </c>
      <c r="Y80" s="675" t="str">
        <f t="shared" si="2"/>
        <v/>
      </c>
      <c r="Z80" s="1777"/>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EF__64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5"/>
      <c r="X81" s="933" t="str">
        <f t="shared" si="1"/>
        <v/>
      </c>
      <c r="Y81" s="675" t="str">
        <f t="shared" si="2"/>
        <v/>
      </c>
      <c r="Z81" s="1777"/>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EF__65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5"/>
      <c r="X82" s="933" t="str">
        <f t="shared" ref="X82:X145" si="6">IF(T82="NO",R82,"")</f>
        <v/>
      </c>
      <c r="Y82" s="675" t="str">
        <f t="shared" ref="Y82:Y145" si="7">IF(T82="SÍ",R82,"")</f>
        <v/>
      </c>
      <c r="Z82" s="1777"/>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EF__66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5"/>
      <c r="X83" s="933" t="str">
        <f t="shared" si="6"/>
        <v/>
      </c>
      <c r="Y83" s="675" t="str">
        <f t="shared" si="7"/>
        <v/>
      </c>
      <c r="Z83" s="1777"/>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EF__67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5"/>
      <c r="X84" s="933" t="str">
        <f t="shared" si="6"/>
        <v/>
      </c>
      <c r="Y84" s="675" t="str">
        <f t="shared" si="7"/>
        <v/>
      </c>
      <c r="Z84" s="1777"/>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EF__68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5"/>
      <c r="X85" s="933" t="str">
        <f t="shared" si="6"/>
        <v/>
      </c>
      <c r="Y85" s="675" t="str">
        <f t="shared" si="7"/>
        <v/>
      </c>
      <c r="Z85" s="1777"/>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EF__69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5"/>
      <c r="X86" s="933" t="str">
        <f t="shared" si="6"/>
        <v/>
      </c>
      <c r="Y86" s="675" t="str">
        <f t="shared" si="7"/>
        <v/>
      </c>
      <c r="Z86" s="1777"/>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EF__70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5"/>
      <c r="X87" s="933" t="str">
        <f t="shared" si="6"/>
        <v/>
      </c>
      <c r="Y87" s="675" t="str">
        <f t="shared" si="7"/>
        <v/>
      </c>
      <c r="Z87" s="1777"/>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EF__71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5"/>
      <c r="X88" s="933" t="str">
        <f t="shared" si="6"/>
        <v/>
      </c>
      <c r="Y88" s="675" t="str">
        <f t="shared" si="7"/>
        <v/>
      </c>
      <c r="Z88" s="1777"/>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EF__72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5"/>
      <c r="X89" s="933" t="str">
        <f t="shared" si="6"/>
        <v/>
      </c>
      <c r="Y89" s="675" t="str">
        <f t="shared" si="7"/>
        <v/>
      </c>
      <c r="Z89" s="1777"/>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EF__73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5"/>
      <c r="X90" s="933" t="str">
        <f t="shared" si="6"/>
        <v/>
      </c>
      <c r="Y90" s="675" t="str">
        <f t="shared" si="7"/>
        <v/>
      </c>
      <c r="Z90" s="1777"/>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EF__74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5"/>
      <c r="X91" s="933" t="str">
        <f t="shared" si="6"/>
        <v/>
      </c>
      <c r="Y91" s="675" t="str">
        <f t="shared" si="7"/>
        <v/>
      </c>
      <c r="Z91" s="1777"/>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EF__75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5"/>
      <c r="X92" s="933" t="str">
        <f t="shared" si="6"/>
        <v/>
      </c>
      <c r="Y92" s="675" t="str">
        <f t="shared" si="7"/>
        <v/>
      </c>
      <c r="Z92" s="1777"/>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EF__76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5"/>
      <c r="X93" s="933" t="str">
        <f t="shared" si="6"/>
        <v/>
      </c>
      <c r="Y93" s="675" t="str">
        <f t="shared" si="7"/>
        <v/>
      </c>
      <c r="Z93" s="1777"/>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EF__77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5"/>
      <c r="X94" s="933" t="str">
        <f t="shared" si="6"/>
        <v/>
      </c>
      <c r="Y94" s="675" t="str">
        <f t="shared" si="7"/>
        <v/>
      </c>
      <c r="Z94" s="1777"/>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EF__78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5"/>
      <c r="X95" s="933" t="str">
        <f t="shared" si="6"/>
        <v/>
      </c>
      <c r="Y95" s="675" t="str">
        <f t="shared" si="7"/>
        <v/>
      </c>
      <c r="Z95" s="1777"/>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EF__79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5"/>
      <c r="X96" s="933" t="str">
        <f t="shared" si="6"/>
        <v/>
      </c>
      <c r="Y96" s="675" t="str">
        <f t="shared" si="7"/>
        <v/>
      </c>
      <c r="Z96" s="1777"/>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EF__80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5"/>
      <c r="X97" s="933" t="str">
        <f t="shared" si="6"/>
        <v/>
      </c>
      <c r="Y97" s="675" t="str">
        <f t="shared" si="7"/>
        <v/>
      </c>
      <c r="Z97" s="1777"/>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EF__81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5"/>
      <c r="X98" s="933" t="str">
        <f t="shared" si="6"/>
        <v/>
      </c>
      <c r="Y98" s="675" t="str">
        <f t="shared" si="7"/>
        <v/>
      </c>
      <c r="Z98" s="1777"/>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EF__82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5"/>
      <c r="X99" s="933" t="str">
        <f t="shared" si="6"/>
        <v/>
      </c>
      <c r="Y99" s="675" t="str">
        <f t="shared" si="7"/>
        <v/>
      </c>
      <c r="Z99" s="1777"/>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EF__83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5"/>
      <c r="X100" s="933" t="str">
        <f t="shared" si="6"/>
        <v/>
      </c>
      <c r="Y100" s="675" t="str">
        <f t="shared" si="7"/>
        <v/>
      </c>
      <c r="Z100" s="1777"/>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EF__84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5"/>
      <c r="X101" s="933" t="str">
        <f t="shared" si="6"/>
        <v/>
      </c>
      <c r="Y101" s="675" t="str">
        <f t="shared" si="7"/>
        <v/>
      </c>
      <c r="Z101" s="1777"/>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EF__85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5"/>
      <c r="X102" s="933" t="str">
        <f t="shared" si="6"/>
        <v/>
      </c>
      <c r="Y102" s="675" t="str">
        <f t="shared" si="7"/>
        <v/>
      </c>
      <c r="Z102" s="1777"/>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EF__86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5"/>
      <c r="X103" s="933" t="str">
        <f t="shared" si="6"/>
        <v/>
      </c>
      <c r="Y103" s="675" t="str">
        <f t="shared" si="7"/>
        <v/>
      </c>
      <c r="Z103" s="1777"/>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EF__87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5"/>
      <c r="X104" s="933" t="str">
        <f t="shared" si="6"/>
        <v/>
      </c>
      <c r="Y104" s="675" t="str">
        <f t="shared" si="7"/>
        <v/>
      </c>
      <c r="Z104" s="1777"/>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EF__88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5"/>
      <c r="X105" s="933" t="str">
        <f t="shared" si="6"/>
        <v/>
      </c>
      <c r="Y105" s="675" t="str">
        <f t="shared" si="7"/>
        <v/>
      </c>
      <c r="Z105" s="1777"/>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EF__89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5"/>
      <c r="X106" s="933" t="str">
        <f t="shared" si="6"/>
        <v/>
      </c>
      <c r="Y106" s="675" t="str">
        <f t="shared" si="7"/>
        <v/>
      </c>
      <c r="Z106" s="1777"/>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EF__90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5"/>
      <c r="X107" s="933" t="str">
        <f t="shared" si="6"/>
        <v/>
      </c>
      <c r="Y107" s="675" t="str">
        <f t="shared" si="7"/>
        <v/>
      </c>
      <c r="Z107" s="1777"/>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EF__91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5"/>
      <c r="X108" s="933" t="str">
        <f t="shared" si="6"/>
        <v/>
      </c>
      <c r="Y108" s="675" t="str">
        <f t="shared" si="7"/>
        <v/>
      </c>
      <c r="Z108" s="1777"/>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EF__92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5"/>
      <c r="X109" s="933" t="str">
        <f t="shared" si="6"/>
        <v/>
      </c>
      <c r="Y109" s="675" t="str">
        <f t="shared" si="7"/>
        <v/>
      </c>
      <c r="Z109" s="1777"/>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EF__93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5"/>
      <c r="X110" s="933" t="str">
        <f t="shared" si="6"/>
        <v/>
      </c>
      <c r="Y110" s="675" t="str">
        <f t="shared" si="7"/>
        <v/>
      </c>
      <c r="Z110" s="1777"/>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EF__94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5"/>
      <c r="X111" s="933" t="str">
        <f t="shared" si="6"/>
        <v/>
      </c>
      <c r="Y111" s="675" t="str">
        <f t="shared" si="7"/>
        <v/>
      </c>
      <c r="Z111" s="1777"/>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EF__95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5"/>
      <c r="X112" s="933" t="str">
        <f t="shared" si="6"/>
        <v/>
      </c>
      <c r="Y112" s="675" t="str">
        <f t="shared" si="7"/>
        <v/>
      </c>
      <c r="Z112" s="1777"/>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EF__96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5"/>
      <c r="X113" s="933" t="str">
        <f t="shared" si="6"/>
        <v/>
      </c>
      <c r="Y113" s="675" t="str">
        <f t="shared" si="7"/>
        <v/>
      </c>
      <c r="Z113" s="1777"/>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EF__97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5"/>
      <c r="X114" s="933" t="str">
        <f t="shared" si="6"/>
        <v/>
      </c>
      <c r="Y114" s="675" t="str">
        <f t="shared" si="7"/>
        <v/>
      </c>
      <c r="Z114" s="1777"/>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EF__98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5"/>
      <c r="X115" s="933" t="str">
        <f t="shared" si="6"/>
        <v/>
      </c>
      <c r="Y115" s="675" t="str">
        <f t="shared" si="7"/>
        <v/>
      </c>
      <c r="Z115" s="1777"/>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EF__99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5"/>
      <c r="X116" s="933" t="str">
        <f t="shared" si="6"/>
        <v/>
      </c>
      <c r="Y116" s="675" t="str">
        <f t="shared" si="7"/>
        <v/>
      </c>
      <c r="Z116" s="1777"/>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EF__100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5"/>
      <c r="X117" s="933" t="str">
        <f t="shared" si="6"/>
        <v/>
      </c>
      <c r="Y117" s="675" t="str">
        <f t="shared" si="7"/>
        <v/>
      </c>
      <c r="Z117" s="1777"/>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EF__101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5"/>
      <c r="X118" s="933" t="str">
        <f t="shared" si="6"/>
        <v/>
      </c>
      <c r="Y118" s="675" t="str">
        <f t="shared" si="7"/>
        <v/>
      </c>
      <c r="Z118" s="1777"/>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EF__102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5"/>
      <c r="X119" s="933" t="str">
        <f t="shared" si="6"/>
        <v/>
      </c>
      <c r="Y119" s="675" t="str">
        <f t="shared" si="7"/>
        <v/>
      </c>
      <c r="Z119" s="1777"/>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EF__103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5"/>
      <c r="X120" s="933" t="str">
        <f t="shared" si="6"/>
        <v/>
      </c>
      <c r="Y120" s="675" t="str">
        <f t="shared" si="7"/>
        <v/>
      </c>
      <c r="Z120" s="1777"/>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EF__104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5"/>
      <c r="X121" s="933" t="str">
        <f t="shared" si="6"/>
        <v/>
      </c>
      <c r="Y121" s="675" t="str">
        <f t="shared" si="7"/>
        <v/>
      </c>
      <c r="Z121" s="1777"/>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EF__105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5"/>
      <c r="X122" s="933" t="str">
        <f t="shared" si="6"/>
        <v/>
      </c>
      <c r="Y122" s="675" t="str">
        <f t="shared" si="7"/>
        <v/>
      </c>
      <c r="Z122" s="1777"/>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EF__106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5"/>
      <c r="X123" s="933" t="str">
        <f t="shared" si="6"/>
        <v/>
      </c>
      <c r="Y123" s="675" t="str">
        <f t="shared" si="7"/>
        <v/>
      </c>
      <c r="Z123" s="1777"/>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EF__107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5"/>
      <c r="X124" s="933" t="str">
        <f t="shared" si="6"/>
        <v/>
      </c>
      <c r="Y124" s="675" t="str">
        <f t="shared" si="7"/>
        <v/>
      </c>
      <c r="Z124" s="1777"/>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EF__108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5"/>
      <c r="X125" s="933" t="str">
        <f t="shared" si="6"/>
        <v/>
      </c>
      <c r="Y125" s="675" t="str">
        <f t="shared" si="7"/>
        <v/>
      </c>
      <c r="Z125" s="1777"/>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EF__109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5"/>
      <c r="X126" s="933" t="str">
        <f t="shared" si="6"/>
        <v/>
      </c>
      <c r="Y126" s="675" t="str">
        <f t="shared" si="7"/>
        <v/>
      </c>
      <c r="Z126" s="1777"/>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EF__110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5"/>
      <c r="X127" s="933" t="str">
        <f t="shared" si="6"/>
        <v/>
      </c>
      <c r="Y127" s="675" t="str">
        <f t="shared" si="7"/>
        <v/>
      </c>
      <c r="Z127" s="1777"/>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EF__111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5"/>
      <c r="X128" s="933" t="str">
        <f t="shared" si="6"/>
        <v/>
      </c>
      <c r="Y128" s="675" t="str">
        <f t="shared" si="7"/>
        <v/>
      </c>
      <c r="Z128" s="1777"/>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EF__112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5"/>
      <c r="X129" s="933" t="str">
        <f t="shared" si="6"/>
        <v/>
      </c>
      <c r="Y129" s="675" t="str">
        <f t="shared" si="7"/>
        <v/>
      </c>
      <c r="Z129" s="1777"/>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EF__113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5"/>
      <c r="X130" s="933" t="str">
        <f t="shared" si="6"/>
        <v/>
      </c>
      <c r="Y130" s="675" t="str">
        <f t="shared" si="7"/>
        <v/>
      </c>
      <c r="Z130" s="1777"/>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EF__114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5"/>
      <c r="X131" s="933" t="str">
        <f t="shared" si="6"/>
        <v/>
      </c>
      <c r="Y131" s="675" t="str">
        <f t="shared" si="7"/>
        <v/>
      </c>
      <c r="Z131" s="1777"/>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EF__115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5"/>
      <c r="X132" s="933" t="str">
        <f t="shared" si="6"/>
        <v/>
      </c>
      <c r="Y132" s="675" t="str">
        <f t="shared" si="7"/>
        <v/>
      </c>
      <c r="Z132" s="1777"/>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EF__116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5"/>
      <c r="X133" s="933" t="str">
        <f t="shared" si="6"/>
        <v/>
      </c>
      <c r="Y133" s="675" t="str">
        <f t="shared" si="7"/>
        <v/>
      </c>
      <c r="Z133" s="1777"/>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EF__117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5"/>
      <c r="X134" s="933" t="str">
        <f t="shared" si="6"/>
        <v/>
      </c>
      <c r="Y134" s="675" t="str">
        <f t="shared" si="7"/>
        <v/>
      </c>
      <c r="Z134" s="1777"/>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EF__118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5"/>
      <c r="X135" s="933" t="str">
        <f t="shared" si="6"/>
        <v/>
      </c>
      <c r="Y135" s="675" t="str">
        <f t="shared" si="7"/>
        <v/>
      </c>
      <c r="Z135" s="1777"/>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EF__119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5"/>
      <c r="X136" s="933" t="str">
        <f t="shared" si="6"/>
        <v/>
      </c>
      <c r="Y136" s="675" t="str">
        <f t="shared" si="7"/>
        <v/>
      </c>
      <c r="Z136" s="1777"/>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EF__120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5"/>
      <c r="X137" s="933" t="str">
        <f t="shared" si="6"/>
        <v/>
      </c>
      <c r="Y137" s="675" t="str">
        <f t="shared" si="7"/>
        <v/>
      </c>
      <c r="Z137" s="1777"/>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EF__121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5"/>
      <c r="X138" s="933" t="str">
        <f t="shared" si="6"/>
        <v/>
      </c>
      <c r="Y138" s="675" t="str">
        <f t="shared" si="7"/>
        <v/>
      </c>
      <c r="Z138" s="1777"/>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EF__122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5"/>
      <c r="X139" s="933" t="str">
        <f t="shared" si="6"/>
        <v/>
      </c>
      <c r="Y139" s="675" t="str">
        <f t="shared" si="7"/>
        <v/>
      </c>
      <c r="Z139" s="1777"/>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EF__123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5"/>
      <c r="X140" s="933" t="str">
        <f t="shared" si="6"/>
        <v/>
      </c>
      <c r="Y140" s="675" t="str">
        <f t="shared" si="7"/>
        <v/>
      </c>
      <c r="Z140" s="1777"/>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EF__124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5"/>
      <c r="X141" s="933" t="str">
        <f t="shared" si="6"/>
        <v/>
      </c>
      <c r="Y141" s="675" t="str">
        <f t="shared" si="7"/>
        <v/>
      </c>
      <c r="Z141" s="1777"/>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EF__125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5"/>
      <c r="X142" s="933" t="str">
        <f t="shared" si="6"/>
        <v/>
      </c>
      <c r="Y142" s="675" t="str">
        <f t="shared" si="7"/>
        <v/>
      </c>
      <c r="Z142" s="1777"/>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EF__126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5"/>
      <c r="X143" s="933" t="str">
        <f t="shared" si="6"/>
        <v/>
      </c>
      <c r="Y143" s="675" t="str">
        <f t="shared" si="7"/>
        <v/>
      </c>
      <c r="Z143" s="1777"/>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EF__127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5"/>
      <c r="X144" s="933" t="str">
        <f t="shared" si="6"/>
        <v/>
      </c>
      <c r="Y144" s="675" t="str">
        <f t="shared" si="7"/>
        <v/>
      </c>
      <c r="Z144" s="1777"/>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EF__128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5"/>
      <c r="X145" s="933" t="str">
        <f t="shared" si="6"/>
        <v/>
      </c>
      <c r="Y145" s="675" t="str">
        <f t="shared" si="7"/>
        <v/>
      </c>
      <c r="Z145" s="1777"/>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EF__129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5"/>
      <c r="X146" s="933" t="str">
        <f t="shared" ref="X146:X167" si="11">IF(T146="NO",R146,"")</f>
        <v/>
      </c>
      <c r="Y146" s="675" t="str">
        <f t="shared" ref="Y146:Y167" si="12">IF(T146="SÍ",R146,"")</f>
        <v/>
      </c>
      <c r="Z146" s="1777"/>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EF__130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5"/>
      <c r="X147" s="933" t="str">
        <f t="shared" si="11"/>
        <v/>
      </c>
      <c r="Y147" s="675" t="str">
        <f t="shared" si="12"/>
        <v/>
      </c>
      <c r="Z147" s="1777"/>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EF__131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5"/>
      <c r="X148" s="933" t="str">
        <f t="shared" si="11"/>
        <v/>
      </c>
      <c r="Y148" s="675" t="str">
        <f t="shared" si="12"/>
        <v/>
      </c>
      <c r="Z148" s="1777"/>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EF__132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5"/>
      <c r="X149" s="933" t="str">
        <f t="shared" si="11"/>
        <v/>
      </c>
      <c r="Y149" s="675" t="str">
        <f t="shared" si="12"/>
        <v/>
      </c>
      <c r="Z149" s="1777"/>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EF__133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5"/>
      <c r="X150" s="933" t="str">
        <f t="shared" si="11"/>
        <v/>
      </c>
      <c r="Y150" s="675" t="str">
        <f t="shared" si="12"/>
        <v/>
      </c>
      <c r="Z150" s="1777"/>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EF__134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5"/>
      <c r="X151" s="933" t="str">
        <f t="shared" si="11"/>
        <v/>
      </c>
      <c r="Y151" s="675" t="str">
        <f t="shared" si="12"/>
        <v/>
      </c>
      <c r="Z151" s="1777"/>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EF__135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5"/>
      <c r="X152" s="933" t="str">
        <f t="shared" si="11"/>
        <v/>
      </c>
      <c r="Y152" s="675" t="str">
        <f t="shared" si="12"/>
        <v/>
      </c>
      <c r="Z152" s="1777"/>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EF__136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5"/>
      <c r="X153" s="933" t="str">
        <f t="shared" si="11"/>
        <v/>
      </c>
      <c r="Y153" s="675" t="str">
        <f t="shared" si="12"/>
        <v/>
      </c>
      <c r="Z153" s="1777"/>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EF__137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5"/>
      <c r="X154" s="933" t="str">
        <f t="shared" si="11"/>
        <v/>
      </c>
      <c r="Y154" s="675" t="str">
        <f t="shared" si="12"/>
        <v/>
      </c>
      <c r="Z154" s="1777"/>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EF__138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5"/>
      <c r="X155" s="933" t="str">
        <f t="shared" si="11"/>
        <v/>
      </c>
      <c r="Y155" s="675" t="str">
        <f t="shared" si="12"/>
        <v/>
      </c>
      <c r="Z155" s="1777"/>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EF__139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5"/>
      <c r="X156" s="933" t="str">
        <f t="shared" si="11"/>
        <v/>
      </c>
      <c r="Y156" s="675" t="str">
        <f t="shared" si="12"/>
        <v/>
      </c>
      <c r="Z156" s="1777"/>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EF__140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5"/>
      <c r="X157" s="933" t="str">
        <f t="shared" si="11"/>
        <v/>
      </c>
      <c r="Y157" s="675" t="str">
        <f t="shared" si="12"/>
        <v/>
      </c>
      <c r="Z157" s="1777"/>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EF__141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5"/>
      <c r="X158" s="933" t="str">
        <f t="shared" si="11"/>
        <v/>
      </c>
      <c r="Y158" s="675" t="str">
        <f t="shared" si="12"/>
        <v/>
      </c>
      <c r="Z158" s="1777"/>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EF__142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5"/>
      <c r="X159" s="933" t="str">
        <f t="shared" si="11"/>
        <v/>
      </c>
      <c r="Y159" s="675" t="str">
        <f t="shared" si="12"/>
        <v/>
      </c>
      <c r="Z159" s="1777"/>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EF__143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5"/>
      <c r="X160" s="933" t="str">
        <f t="shared" si="11"/>
        <v/>
      </c>
      <c r="Y160" s="675" t="str">
        <f t="shared" si="12"/>
        <v/>
      </c>
      <c r="Z160" s="1777"/>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EF__144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5"/>
      <c r="X161" s="933" t="str">
        <f t="shared" si="11"/>
        <v/>
      </c>
      <c r="Y161" s="675" t="str">
        <f t="shared" si="12"/>
        <v/>
      </c>
      <c r="Z161" s="1777"/>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EF__145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5"/>
      <c r="X162" s="933" t="str">
        <f t="shared" si="11"/>
        <v/>
      </c>
      <c r="Y162" s="675" t="str">
        <f t="shared" si="12"/>
        <v/>
      </c>
      <c r="Z162" s="1777"/>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EF__146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5"/>
      <c r="X163" s="933" t="str">
        <f t="shared" si="11"/>
        <v/>
      </c>
      <c r="Y163" s="675" t="str">
        <f t="shared" si="12"/>
        <v/>
      </c>
      <c r="Z163" s="1777"/>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EF__147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5"/>
      <c r="X164" s="933" t="str">
        <f t="shared" si="11"/>
        <v/>
      </c>
      <c r="Y164" s="675" t="str">
        <f t="shared" si="12"/>
        <v/>
      </c>
      <c r="Z164" s="1777"/>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EF__148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5"/>
      <c r="X165" s="933" t="str">
        <f t="shared" si="11"/>
        <v/>
      </c>
      <c r="Y165" s="675" t="str">
        <f t="shared" si="12"/>
        <v/>
      </c>
      <c r="Z165" s="1777"/>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EF__149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5"/>
      <c r="X166" s="933" t="str">
        <f t="shared" si="11"/>
        <v/>
      </c>
      <c r="Y166" s="675" t="str">
        <f t="shared" si="12"/>
        <v/>
      </c>
      <c r="Z166" s="1777"/>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EF__150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5"/>
      <c r="X167" s="933" t="str">
        <f t="shared" si="11"/>
        <v/>
      </c>
      <c r="Y167" s="675" t="str">
        <f t="shared" si="12"/>
        <v/>
      </c>
      <c r="Z167" s="1777"/>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EF__151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5"/>
      <c r="X168" s="933" t="str">
        <f t="shared" ref="X168:X177" si="16">IF(T168="NO",R168,"")</f>
        <v/>
      </c>
      <c r="Y168" s="675" t="str">
        <f t="shared" ref="Y168:Y177" si="17">IF(T168="SÍ",R168,"")</f>
        <v/>
      </c>
      <c r="Z168" s="1777"/>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EF__152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5"/>
      <c r="X169" s="933" t="str">
        <f t="shared" si="16"/>
        <v/>
      </c>
      <c r="Y169" s="675" t="str">
        <f t="shared" si="17"/>
        <v/>
      </c>
      <c r="Z169" s="1777"/>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EF__153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5"/>
      <c r="X170" s="933" t="str">
        <f t="shared" si="16"/>
        <v/>
      </c>
      <c r="Y170" s="675" t="str">
        <f t="shared" si="17"/>
        <v/>
      </c>
      <c r="Z170" s="1777"/>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EF__154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5"/>
      <c r="X171" s="933" t="str">
        <f t="shared" si="16"/>
        <v/>
      </c>
      <c r="Y171" s="675" t="str">
        <f t="shared" si="17"/>
        <v/>
      </c>
      <c r="Z171" s="1777"/>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EF__155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5"/>
      <c r="X172" s="933" t="str">
        <f t="shared" si="16"/>
        <v/>
      </c>
      <c r="Y172" s="675" t="str">
        <f t="shared" si="17"/>
        <v/>
      </c>
      <c r="Z172" s="1777"/>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EF__156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5"/>
      <c r="X173" s="933" t="str">
        <f t="shared" si="16"/>
        <v/>
      </c>
      <c r="Y173" s="675" t="str">
        <f t="shared" si="17"/>
        <v/>
      </c>
      <c r="Z173" s="1777"/>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EF__157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5"/>
      <c r="X174" s="933" t="str">
        <f t="shared" si="16"/>
        <v/>
      </c>
      <c r="Y174" s="675" t="str">
        <f t="shared" si="17"/>
        <v/>
      </c>
      <c r="Z174" s="1777"/>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EF__158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5"/>
      <c r="X175" s="933" t="str">
        <f t="shared" si="16"/>
        <v/>
      </c>
      <c r="Y175" s="675" t="str">
        <f t="shared" si="17"/>
        <v/>
      </c>
      <c r="Z175" s="1777"/>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EF__159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5"/>
      <c r="X176" s="933" t="str">
        <f t="shared" si="16"/>
        <v/>
      </c>
      <c r="Y176" s="675" t="str">
        <f t="shared" si="17"/>
        <v/>
      </c>
      <c r="Z176" s="1777"/>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EF__160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5"/>
      <c r="X177" s="933" t="str">
        <f t="shared" si="16"/>
        <v/>
      </c>
      <c r="Y177" s="675" t="str">
        <f t="shared" si="17"/>
        <v/>
      </c>
      <c r="Z177" s="1777"/>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7"/>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7"/>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O3:P5"/>
    <mergeCell ref="O7:P9"/>
    <mergeCell ref="R15:R17"/>
    <mergeCell ref="C13:D14"/>
    <mergeCell ref="I12:J13"/>
    <mergeCell ref="H12:H13"/>
    <mergeCell ref="M3:N5"/>
    <mergeCell ref="M14:N14"/>
    <mergeCell ref="M13:N13"/>
    <mergeCell ref="M12:N12"/>
    <mergeCell ref="F14:F15"/>
    <mergeCell ref="M7:N9"/>
    <mergeCell ref="H10:H11"/>
    <mergeCell ref="T15:U15"/>
    <mergeCell ref="I10:J11"/>
    <mergeCell ref="R6:R9"/>
    <mergeCell ref="J6:J7"/>
    <mergeCell ref="K6:K7"/>
    <mergeCell ref="H8:J9"/>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EDUCACIÓN FÍSICA  (EF)</v>
      </c>
      <c r="N2" s="475"/>
      <c r="O2" s="18"/>
      <c r="P2" s="2135" t="str">
        <f>IF(OR($S$15&gt;0,$Y$15&gt;0),"Si se estima una alegación, la nota corregida 
debe ser mayor que la reclamada.","")</f>
        <v/>
      </c>
      <c r="Q2" s="2135"/>
      <c r="R2" s="2135"/>
      <c r="S2" s="2135"/>
      <c r="T2" s="2135"/>
      <c r="U2" s="2135"/>
      <c r="V2" s="2135"/>
      <c r="W2" s="2135"/>
      <c r="X2" s="2135"/>
      <c r="Y2" s="760"/>
      <c r="Z2" s="760"/>
      <c r="AA2" s="815"/>
      <c r="AB2" s="400"/>
      <c r="AC2" s="786"/>
      <c r="AD2" s="752"/>
      <c r="AE2" s="752"/>
      <c r="AF2" s="806"/>
      <c r="AG2" s="97"/>
      <c r="AH2" s="49"/>
      <c r="AI2" s="24"/>
      <c r="AJ2" s="116"/>
      <c r="AK2" s="49"/>
      <c r="AL2" s="1388"/>
      <c r="AM2" s="1612"/>
      <c r="AN2" s="1443"/>
      <c r="AO2" s="2107" t="s">
        <v>39</v>
      </c>
      <c r="AP2" s="2107"/>
      <c r="AQ2" s="2107"/>
      <c r="AR2" s="2107"/>
      <c r="AS2" s="2107"/>
      <c r="AT2" s="2107"/>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34" t="s">
        <v>67</v>
      </c>
      <c r="G3" s="2134"/>
      <c r="H3" s="2134"/>
      <c r="I3" s="1519"/>
      <c r="J3" s="1210"/>
      <c r="K3" s="97"/>
      <c r="L3" s="474" t="s">
        <v>613</v>
      </c>
      <c r="M3" s="475" t="str">
        <f>'01_Carga'!$L$5</f>
        <v/>
      </c>
      <c r="N3" s="475"/>
      <c r="P3" s="2135"/>
      <c r="Q3" s="2135"/>
      <c r="R3" s="2135"/>
      <c r="S3" s="2135"/>
      <c r="T3" s="2135"/>
      <c r="U3" s="2135"/>
      <c r="V3" s="2135"/>
      <c r="W3" s="2135"/>
      <c r="X3" s="2135"/>
      <c r="Y3" s="760"/>
      <c r="Z3" s="760"/>
      <c r="AA3" s="815"/>
      <c r="AB3" s="400"/>
      <c r="AC3" s="786"/>
      <c r="AD3" s="752"/>
      <c r="AE3" s="752"/>
      <c r="AF3" s="89"/>
      <c r="AG3" s="89"/>
      <c r="AH3" s="806"/>
      <c r="AI3" s="97"/>
      <c r="AJ3" s="476"/>
      <c r="AK3" s="806"/>
      <c r="AL3" s="1584"/>
      <c r="AM3" s="1612"/>
      <c r="AN3" s="1444"/>
      <c r="AO3" s="2107"/>
      <c r="AP3" s="2107"/>
      <c r="AQ3" s="2107"/>
      <c r="AR3" s="2107"/>
      <c r="AS3" s="2107"/>
      <c r="AT3" s="2107"/>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6">
        <v>42539</v>
      </c>
      <c r="F4" s="2126"/>
      <c r="G4" s="2126"/>
      <c r="H4" s="2126"/>
      <c r="I4" s="1627"/>
      <c r="J4" s="1211"/>
      <c r="K4" s="91"/>
      <c r="L4" s="29" t="s">
        <v>496</v>
      </c>
      <c r="M4" s="38" t="str">
        <f>'01_Carga'!$G$6</f>
        <v>VALLADOLID</v>
      </c>
      <c r="N4" s="38"/>
      <c r="P4" s="2135" t="str">
        <f>IF(AND($S$15&gt;0,$Y$15&gt;0),"Modifique las notas en las hojas: Actas P1A y P1B",IF($S$15&gt;0,"Modifique las notas en la hoja: Actas P1A",IF($Y$15&gt;0,"Modifique las notas en la hoja: Actas P1B","")))</f>
        <v/>
      </c>
      <c r="Q4" s="2135"/>
      <c r="R4" s="2135"/>
      <c r="S4" s="2135"/>
      <c r="T4" s="2135"/>
      <c r="U4" s="2135"/>
      <c r="V4" s="2135"/>
      <c r="W4" s="2135"/>
      <c r="X4" s="2135"/>
      <c r="Y4" s="760"/>
      <c r="Z4" s="760"/>
      <c r="AA4" s="815"/>
      <c r="AB4" s="400"/>
      <c r="AC4" s="786"/>
      <c r="AD4" s="209"/>
      <c r="AE4" s="209"/>
      <c r="AF4" s="478"/>
      <c r="AH4" s="89"/>
      <c r="AI4" s="89"/>
      <c r="AJ4" s="89"/>
      <c r="AK4" s="89"/>
      <c r="AL4" s="1605"/>
      <c r="AM4" s="1612"/>
      <c r="AN4" s="1351"/>
      <c r="AO4" s="2107"/>
      <c r="AP4" s="2107"/>
      <c r="AQ4" s="2107"/>
      <c r="AR4" s="2107"/>
      <c r="AS4" s="2107"/>
      <c r="AT4" s="2107"/>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086" t="str">
        <f>'01_Carga'!$G$7</f>
        <v/>
      </c>
      <c r="N5" s="2086"/>
      <c r="O5" s="32"/>
      <c r="P5" s="2136" t="str">
        <f>IF(OR($T$15&gt;0,$Z$15&gt;0),"La nota reclamada no consta. 
Introduzca ese valor en la celda verde.","")</f>
        <v/>
      </c>
      <c r="Q5" s="2136"/>
      <c r="R5" s="2136"/>
      <c r="S5" s="2136"/>
      <c r="T5" s="2136"/>
      <c r="U5" s="2136"/>
      <c r="V5" s="2136"/>
      <c r="W5" s="2136"/>
      <c r="X5" s="2136"/>
      <c r="Y5" s="761"/>
      <c r="Z5" s="760"/>
      <c r="AA5" s="815"/>
      <c r="AB5" s="400"/>
      <c r="AC5" s="790"/>
      <c r="AH5" s="477"/>
      <c r="AK5" s="478"/>
      <c r="AL5" s="1653"/>
      <c r="AM5" s="1612"/>
      <c r="AN5" s="1351"/>
      <c r="AO5" s="2107"/>
      <c r="AP5" s="2107"/>
      <c r="AQ5" s="2107"/>
      <c r="AR5" s="2107"/>
      <c r="AS5" s="2107"/>
      <c r="AT5" s="2107"/>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086"/>
      <c r="N6" s="2086"/>
      <c r="O6" s="32"/>
      <c r="P6" s="2136"/>
      <c r="Q6" s="2136"/>
      <c r="R6" s="2136"/>
      <c r="S6" s="2136"/>
      <c r="T6" s="2136"/>
      <c r="U6" s="2136"/>
      <c r="V6" s="2136"/>
      <c r="W6" s="2136"/>
      <c r="X6" s="2136"/>
      <c r="Y6" s="760"/>
      <c r="Z6" s="760"/>
      <c r="AA6" s="815"/>
      <c r="AB6" s="400"/>
      <c r="AC6" s="786"/>
      <c r="AH6" s="477"/>
      <c r="AK6" s="478"/>
      <c r="AL6" s="1653"/>
      <c r="AM6" s="1612"/>
      <c r="AN6" s="1351"/>
      <c r="AO6" s="2108" t="s">
        <v>161</v>
      </c>
      <c r="AP6" s="2109"/>
      <c r="AQ6" s="2109"/>
      <c r="AR6" s="2109"/>
      <c r="AS6" s="2109"/>
      <c r="AT6" s="2110"/>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087" t="s">
        <v>296</v>
      </c>
      <c r="L7" s="2087"/>
      <c r="M7" s="2087"/>
      <c r="O7" s="32"/>
      <c r="P7" s="1797"/>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087"/>
      <c r="L8" s="2087"/>
      <c r="M8" s="2087"/>
      <c r="O8" s="32"/>
      <c r="P8" s="1797"/>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9" t="s">
        <v>23</v>
      </c>
      <c r="L9" s="2128" t="s">
        <v>24</v>
      </c>
      <c r="M9" s="2128"/>
      <c r="N9" s="483"/>
      <c r="O9" s="32"/>
      <c r="P9" s="2103" t="s">
        <v>208</v>
      </c>
      <c r="Q9" s="2103"/>
      <c r="R9" s="2103"/>
      <c r="S9" s="2103"/>
      <c r="T9" s="2103"/>
      <c r="U9" s="2103"/>
      <c r="V9" s="2103"/>
      <c r="W9" s="2103"/>
      <c r="X9" s="2103"/>
      <c r="AA9" s="798"/>
      <c r="AB9" s="482"/>
      <c r="AD9" s="2105" t="s">
        <v>469</v>
      </c>
      <c r="AE9" s="2105"/>
      <c r="AF9" s="2105"/>
      <c r="AG9" s="2105"/>
      <c r="AH9" s="2105"/>
      <c r="AI9" s="2105"/>
      <c r="AJ9" s="2105"/>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3" t="s">
        <v>470</v>
      </c>
      <c r="D10" s="2114"/>
      <c r="E10" s="1382"/>
      <c r="F10" s="2117" t="s">
        <v>641</v>
      </c>
      <c r="G10" s="2118"/>
      <c r="H10" s="2119"/>
      <c r="I10" s="1628"/>
      <c r="J10" s="1211"/>
      <c r="K10" s="2129"/>
      <c r="L10" s="2128"/>
      <c r="M10" s="2128"/>
      <c r="N10" s="483"/>
      <c r="O10" s="32"/>
      <c r="P10" s="2103"/>
      <c r="Q10" s="2103"/>
      <c r="R10" s="2103"/>
      <c r="S10" s="2103"/>
      <c r="T10" s="2103"/>
      <c r="U10" s="2103"/>
      <c r="V10" s="2103"/>
      <c r="W10" s="2103"/>
      <c r="X10" s="2103"/>
      <c r="Y10" s="772"/>
      <c r="AC10" s="762"/>
      <c r="AD10" s="2105"/>
      <c r="AE10" s="2105"/>
      <c r="AF10" s="2105"/>
      <c r="AG10" s="2105"/>
      <c r="AH10" s="2105"/>
      <c r="AI10" s="2105"/>
      <c r="AJ10" s="2105"/>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5"/>
      <c r="D11" s="2116"/>
      <c r="E11" s="1382"/>
      <c r="F11" s="2120"/>
      <c r="G11" s="2121"/>
      <c r="H11" s="2122"/>
      <c r="I11" s="1628"/>
      <c r="J11" s="1212"/>
      <c r="K11" s="2130" t="s">
        <v>26</v>
      </c>
      <c r="L11" s="2127" t="s">
        <v>25</v>
      </c>
      <c r="M11" s="2127"/>
      <c r="N11" s="485"/>
      <c r="O11" s="32"/>
      <c r="P11" s="2103"/>
      <c r="Q11" s="2103"/>
      <c r="R11" s="2103"/>
      <c r="S11" s="2103"/>
      <c r="T11" s="2103"/>
      <c r="U11" s="2103"/>
      <c r="V11" s="2103"/>
      <c r="W11" s="2103"/>
      <c r="X11" s="2103"/>
      <c r="Y11" s="10"/>
      <c r="Z11" s="10"/>
      <c r="AA11" s="10"/>
      <c r="AB11" s="10"/>
      <c r="AC11" s="10"/>
      <c r="AD11" s="2105"/>
      <c r="AE11" s="2105"/>
      <c r="AF11" s="2105"/>
      <c r="AG11" s="2105"/>
      <c r="AH11" s="2105"/>
      <c r="AI11" s="2105"/>
      <c r="AJ11" s="2105"/>
      <c r="AK11" s="791"/>
      <c r="AL11" s="1563"/>
      <c r="AM11" s="1659"/>
      <c r="AN11" s="1351"/>
      <c r="AO11" s="2111" t="s">
        <v>182</v>
      </c>
      <c r="AP11" s="2111"/>
      <c r="AQ11" s="2111"/>
      <c r="AR11" s="2111"/>
      <c r="AS11" s="2111"/>
      <c r="AT11" s="2111"/>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5"/>
      <c r="D12" s="2116"/>
      <c r="E12" s="1395"/>
      <c r="F12" s="2120"/>
      <c r="G12" s="2121"/>
      <c r="H12" s="2122"/>
      <c r="I12" s="1628"/>
      <c r="J12" s="1212"/>
      <c r="K12" s="2130"/>
      <c r="L12" s="2127"/>
      <c r="M12" s="2127"/>
      <c r="N12" s="485"/>
      <c r="O12" s="16"/>
      <c r="P12" s="2131" t="s">
        <v>282</v>
      </c>
      <c r="Q12" s="2131"/>
      <c r="R12" s="2131"/>
      <c r="S12" s="1318"/>
      <c r="T12" s="1318"/>
      <c r="U12" s="1317"/>
      <c r="V12" s="2131" t="s">
        <v>281</v>
      </c>
      <c r="W12" s="2131"/>
      <c r="X12" s="2131"/>
      <c r="Y12" s="766"/>
      <c r="Z12" s="772"/>
      <c r="AA12" s="799"/>
      <c r="AB12" s="492"/>
      <c r="AC12" s="762"/>
      <c r="AD12" s="2106" t="s">
        <v>210</v>
      </c>
      <c r="AE12" s="2106"/>
      <c r="AF12" s="2106"/>
      <c r="AG12" s="2106"/>
      <c r="AH12" s="423"/>
      <c r="AI12" s="423"/>
      <c r="AJ12" s="423"/>
      <c r="AK12" s="478"/>
      <c r="AL12" s="1653"/>
      <c r="AM12" s="1659"/>
      <c r="AN12" s="1443"/>
      <c r="AO12" s="2112"/>
      <c r="AP12" s="2112"/>
      <c r="AQ12" s="2112"/>
      <c r="AR12" s="2112"/>
      <c r="AS12" s="2112"/>
      <c r="AT12" s="2112"/>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5"/>
      <c r="D13" s="2116"/>
      <c r="E13" s="1395"/>
      <c r="F13" s="2120"/>
      <c r="G13" s="2123"/>
      <c r="H13" s="2124"/>
      <c r="I13" s="1628"/>
      <c r="J13" s="1213"/>
      <c r="K13" s="2125" t="s">
        <v>95</v>
      </c>
      <c r="L13" s="2125"/>
      <c r="M13" s="2125"/>
      <c r="N13" s="490"/>
      <c r="O13" s="16"/>
      <c r="P13" s="2133" t="s">
        <v>211</v>
      </c>
      <c r="Q13" s="2133"/>
      <c r="R13" s="2133"/>
      <c r="S13" s="1305"/>
      <c r="T13" s="1305"/>
      <c r="U13" s="1304"/>
      <c r="V13" s="2133" t="s">
        <v>212</v>
      </c>
      <c r="W13" s="2133"/>
      <c r="X13" s="2133"/>
      <c r="Y13" s="18"/>
      <c r="Z13" s="18"/>
      <c r="AA13" s="816"/>
      <c r="AB13" s="785"/>
      <c r="AC13" s="762"/>
      <c r="AD13" s="1319">
        <f>'12_P1_Lista'!$O$10</f>
        <v>1</v>
      </c>
      <c r="AE13" s="1319">
        <f>'12_P1_Lista'!P10</f>
        <v>1.5</v>
      </c>
      <c r="AG13" s="1319">
        <f>'12_P1_Lista'!R10</f>
        <v>5</v>
      </c>
      <c r="AH13" s="423"/>
      <c r="AI13" s="423"/>
      <c r="AJ13" s="423"/>
      <c r="AK13" s="807"/>
      <c r="AL13" s="1655"/>
      <c r="AM13" s="1660"/>
      <c r="AN13" s="1443"/>
      <c r="AO13" s="2112"/>
      <c r="AP13" s="2112"/>
      <c r="AQ13" s="2112"/>
      <c r="AR13" s="2112"/>
      <c r="AS13" s="2112"/>
      <c r="AT13" s="2112"/>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5"/>
      <c r="D14" s="2116"/>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81" t="s">
        <v>7</v>
      </c>
      <c r="AJ15" s="2082"/>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9"/>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EF__1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04"/>
      <c r="AP18" s="2104"/>
      <c r="AQ18" s="2104"/>
      <c r="AR18" s="2104"/>
      <c r="AS18" s="2104"/>
      <c r="AT18" s="2104"/>
      <c r="AU18" s="2104"/>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EF__2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04"/>
      <c r="AP19" s="2104"/>
      <c r="AQ19" s="2104"/>
      <c r="AR19" s="2104"/>
      <c r="AS19" s="2104"/>
      <c r="AT19" s="2104"/>
      <c r="AU19" s="2104"/>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EF__3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04"/>
      <c r="AP20" s="2104"/>
      <c r="AQ20" s="2104"/>
      <c r="AR20" s="2104"/>
      <c r="AS20" s="2104"/>
      <c r="AT20" s="2104"/>
      <c r="AU20" s="2104"/>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EF__4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04"/>
      <c r="AP21" s="2104"/>
      <c r="AQ21" s="2104"/>
      <c r="AR21" s="2104"/>
      <c r="AS21" s="2104"/>
      <c r="AT21" s="2104"/>
      <c r="AU21" s="2104"/>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EF__5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04"/>
      <c r="AP22" s="2104"/>
      <c r="AQ22" s="2104"/>
      <c r="AR22" s="2104"/>
      <c r="AS22" s="2104"/>
      <c r="AT22" s="2104"/>
      <c r="AU22" s="2104"/>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EF__6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04"/>
      <c r="AP23" s="2104"/>
      <c r="AQ23" s="2104"/>
      <c r="AR23" s="2104"/>
      <c r="AS23" s="2104"/>
      <c r="AT23" s="2104"/>
      <c r="AU23" s="2104"/>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EF__7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04"/>
      <c r="AP24" s="2104"/>
      <c r="AQ24" s="2104"/>
      <c r="AR24" s="2104"/>
      <c r="AS24" s="2104"/>
      <c r="AT24" s="2104"/>
      <c r="AU24" s="2104"/>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EF__8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04"/>
      <c r="AP25" s="2104"/>
      <c r="AQ25" s="2104"/>
      <c r="AR25" s="2104"/>
      <c r="AS25" s="2104"/>
      <c r="AT25" s="2104"/>
      <c r="AU25" s="2104"/>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EF__9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04"/>
      <c r="AP26" s="2104"/>
      <c r="AQ26" s="2104"/>
      <c r="AR26" s="2104"/>
      <c r="AS26" s="2104"/>
      <c r="AT26" s="2104"/>
      <c r="AU26" s="2104"/>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EF__10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04"/>
      <c r="AP27" s="2104"/>
      <c r="AQ27" s="2104"/>
      <c r="AR27" s="2104"/>
      <c r="AS27" s="2104"/>
      <c r="AT27" s="2104"/>
      <c r="AU27" s="2104"/>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EF__11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04"/>
      <c r="AP28" s="2104"/>
      <c r="AQ28" s="2104"/>
      <c r="AR28" s="2104"/>
      <c r="AS28" s="2104"/>
      <c r="AT28" s="2104"/>
      <c r="AU28" s="2104"/>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EF__12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04"/>
      <c r="AP29" s="2104"/>
      <c r="AQ29" s="2104"/>
      <c r="AR29" s="2104"/>
      <c r="AS29" s="2104"/>
      <c r="AT29" s="2104"/>
      <c r="AU29" s="2104"/>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EF__13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04"/>
      <c r="AP30" s="2104"/>
      <c r="AQ30" s="2104"/>
      <c r="AR30" s="2104"/>
      <c r="AS30" s="2104"/>
      <c r="AT30" s="2104"/>
      <c r="AU30" s="2104"/>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EF__14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04"/>
      <c r="AP31" s="2104"/>
      <c r="AQ31" s="2104"/>
      <c r="AR31" s="2104"/>
      <c r="AS31" s="2104"/>
      <c r="AT31" s="2104"/>
      <c r="AU31" s="2104"/>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EF__15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04"/>
      <c r="AP32" s="2104"/>
      <c r="AQ32" s="2104"/>
      <c r="AR32" s="2104"/>
      <c r="AS32" s="2104"/>
      <c r="AT32" s="2104"/>
      <c r="AU32" s="2104"/>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EF__16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04"/>
      <c r="AP33" s="2104"/>
      <c r="AQ33" s="2104"/>
      <c r="AR33" s="2104"/>
      <c r="AS33" s="2104"/>
      <c r="AT33" s="2104"/>
      <c r="AU33" s="2104"/>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EF__17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04"/>
      <c r="AP34" s="2104"/>
      <c r="AQ34" s="2104"/>
      <c r="AR34" s="2104"/>
      <c r="AS34" s="2104"/>
      <c r="AT34" s="2104"/>
      <c r="AU34" s="2104"/>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EF__18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04"/>
      <c r="AP35" s="2104"/>
      <c r="AQ35" s="2104"/>
      <c r="AR35" s="2104"/>
      <c r="AS35" s="2104"/>
      <c r="AT35" s="2104"/>
      <c r="AU35" s="2104"/>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EF__19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04"/>
      <c r="AP36" s="2104"/>
      <c r="AQ36" s="2104"/>
      <c r="AR36" s="2104"/>
      <c r="AS36" s="2104"/>
      <c r="AT36" s="2104"/>
      <c r="AU36" s="2104"/>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EF__20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04"/>
      <c r="AP37" s="2104"/>
      <c r="AQ37" s="2104"/>
      <c r="AR37" s="2104"/>
      <c r="AS37" s="2104"/>
      <c r="AT37" s="2104"/>
      <c r="AU37" s="2104"/>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EF__21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04"/>
      <c r="AP38" s="2104"/>
      <c r="AQ38" s="2104"/>
      <c r="AR38" s="2104"/>
      <c r="AS38" s="2104"/>
      <c r="AT38" s="2104"/>
      <c r="AU38" s="2104"/>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EF__22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04"/>
      <c r="AP39" s="2104"/>
      <c r="AQ39" s="2104"/>
      <c r="AR39" s="2104"/>
      <c r="AS39" s="2104"/>
      <c r="AT39" s="2104"/>
      <c r="AU39" s="2104"/>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EF__23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04"/>
      <c r="AP40" s="2104"/>
      <c r="AQ40" s="2104"/>
      <c r="AR40" s="2104"/>
      <c r="AS40" s="2104"/>
      <c r="AT40" s="2104"/>
      <c r="AU40" s="2104"/>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EF__24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04"/>
      <c r="AP41" s="2104"/>
      <c r="AQ41" s="2104"/>
      <c r="AR41" s="2104"/>
      <c r="AS41" s="2104"/>
      <c r="AT41" s="2104"/>
      <c r="AU41" s="2104"/>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EF__25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04"/>
      <c r="AP42" s="2104"/>
      <c r="AQ42" s="2104"/>
      <c r="AR42" s="2104"/>
      <c r="AS42" s="2104"/>
      <c r="AT42" s="2104"/>
      <c r="AU42" s="2104"/>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EF__26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04"/>
      <c r="AP43" s="2104"/>
      <c r="AQ43" s="2104"/>
      <c r="AR43" s="2104"/>
      <c r="AS43" s="2104"/>
      <c r="AT43" s="2104"/>
      <c r="AU43" s="2104"/>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EF__27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04"/>
      <c r="AP44" s="2104"/>
      <c r="AQ44" s="2104"/>
      <c r="AR44" s="2104"/>
      <c r="AS44" s="2104"/>
      <c r="AT44" s="2104"/>
      <c r="AU44" s="2104"/>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EF__28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04"/>
      <c r="AP45" s="2104"/>
      <c r="AQ45" s="2104"/>
      <c r="AR45" s="2104"/>
      <c r="AS45" s="2104"/>
      <c r="AT45" s="2104"/>
      <c r="AU45" s="2104"/>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EF__29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04"/>
      <c r="AP46" s="2104"/>
      <c r="AQ46" s="2104"/>
      <c r="AR46" s="2104"/>
      <c r="AS46" s="2104"/>
      <c r="AT46" s="2104"/>
      <c r="AU46" s="2104"/>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EF__30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04"/>
      <c r="AP47" s="2104"/>
      <c r="AQ47" s="2104"/>
      <c r="AR47" s="2104"/>
      <c r="AS47" s="2104"/>
      <c r="AT47" s="2104"/>
      <c r="AU47" s="2104"/>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EF__31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04"/>
      <c r="AP48" s="2104"/>
      <c r="AQ48" s="2104"/>
      <c r="AR48" s="2104"/>
      <c r="AS48" s="2104"/>
      <c r="AT48" s="2104"/>
      <c r="AU48" s="2104"/>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EF__32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04"/>
      <c r="AP49" s="2104"/>
      <c r="AQ49" s="2104"/>
      <c r="AR49" s="2104"/>
      <c r="AS49" s="2104"/>
      <c r="AT49" s="2104"/>
      <c r="AU49" s="2104"/>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EF__33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04"/>
      <c r="AP50" s="2104"/>
      <c r="AQ50" s="2104"/>
      <c r="AR50" s="2104"/>
      <c r="AS50" s="2104"/>
      <c r="AT50" s="2104"/>
      <c r="AU50" s="2104"/>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EF__34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04"/>
      <c r="AP51" s="2104"/>
      <c r="AQ51" s="2104"/>
      <c r="AR51" s="2104"/>
      <c r="AS51" s="2104"/>
      <c r="AT51" s="2104"/>
      <c r="AU51" s="2104"/>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EF__35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04"/>
      <c r="AP52" s="2104"/>
      <c r="AQ52" s="2104"/>
      <c r="AR52" s="2104"/>
      <c r="AS52" s="2104"/>
      <c r="AT52" s="2104"/>
      <c r="AU52" s="2104"/>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EF__36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04"/>
      <c r="AP53" s="2104"/>
      <c r="AQ53" s="2104"/>
      <c r="AR53" s="2104"/>
      <c r="AS53" s="2104"/>
      <c r="AT53" s="2104"/>
      <c r="AU53" s="2104"/>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EF__37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04"/>
      <c r="AP54" s="2104"/>
      <c r="AQ54" s="2104"/>
      <c r="AR54" s="2104"/>
      <c r="AS54" s="2104"/>
      <c r="AT54" s="2104"/>
      <c r="AU54" s="2104"/>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EF__38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04"/>
      <c r="AP55" s="2104"/>
      <c r="AQ55" s="2104"/>
      <c r="AR55" s="2104"/>
      <c r="AS55" s="2104"/>
      <c r="AT55" s="2104"/>
      <c r="AU55" s="2104"/>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EF__39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04"/>
      <c r="AP56" s="2104"/>
      <c r="AQ56" s="2104"/>
      <c r="AR56" s="2104"/>
      <c r="AS56" s="2104"/>
      <c r="AT56" s="2104"/>
      <c r="AU56" s="2104"/>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EF__40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04"/>
      <c r="AP57" s="2104"/>
      <c r="AQ57" s="2104"/>
      <c r="AR57" s="2104"/>
      <c r="AS57" s="2104"/>
      <c r="AT57" s="2104"/>
      <c r="AU57" s="2104"/>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EF__41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04"/>
      <c r="AP58" s="2104"/>
      <c r="AQ58" s="2104"/>
      <c r="AR58" s="2104"/>
      <c r="AS58" s="2104"/>
      <c r="AT58" s="2104"/>
      <c r="AU58" s="2104"/>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EF__42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04"/>
      <c r="AP59" s="2104"/>
      <c r="AQ59" s="2104"/>
      <c r="AR59" s="2104"/>
      <c r="AS59" s="2104"/>
      <c r="AT59" s="2104"/>
      <c r="AU59" s="2104"/>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EF__43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04"/>
      <c r="AP60" s="2104"/>
      <c r="AQ60" s="2104"/>
      <c r="AR60" s="2104"/>
      <c r="AS60" s="2104"/>
      <c r="AT60" s="2104"/>
      <c r="AU60" s="2104"/>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EF__44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04"/>
      <c r="AP61" s="2104"/>
      <c r="AQ61" s="2104"/>
      <c r="AR61" s="2104"/>
      <c r="AS61" s="2104"/>
      <c r="AT61" s="2104"/>
      <c r="AU61" s="2104"/>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EF__45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04"/>
      <c r="AP62" s="2104"/>
      <c r="AQ62" s="2104"/>
      <c r="AR62" s="2104"/>
      <c r="AS62" s="2104"/>
      <c r="AT62" s="2104"/>
      <c r="AU62" s="2104"/>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EF__46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04"/>
      <c r="AP63" s="2104"/>
      <c r="AQ63" s="2104"/>
      <c r="AR63" s="2104"/>
      <c r="AS63" s="2104"/>
      <c r="AT63" s="2104"/>
      <c r="AU63" s="2104"/>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EF__47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04"/>
      <c r="AP64" s="2104"/>
      <c r="AQ64" s="2104"/>
      <c r="AR64" s="2104"/>
      <c r="AS64" s="2104"/>
      <c r="AT64" s="2104"/>
      <c r="AU64" s="2104"/>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EF__48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04"/>
      <c r="AP65" s="2104"/>
      <c r="AQ65" s="2104"/>
      <c r="AR65" s="2104"/>
      <c r="AS65" s="2104"/>
      <c r="AT65" s="2104"/>
      <c r="AU65" s="2104"/>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EF__49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04"/>
      <c r="AP66" s="2104"/>
      <c r="AQ66" s="2104"/>
      <c r="AR66" s="2104"/>
      <c r="AS66" s="2104"/>
      <c r="AT66" s="2104"/>
      <c r="AU66" s="2104"/>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EF__50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04"/>
      <c r="AP67" s="2104"/>
      <c r="AQ67" s="2104"/>
      <c r="AR67" s="2104"/>
      <c r="AS67" s="2104"/>
      <c r="AT67" s="2104"/>
      <c r="AU67" s="2104"/>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EF__51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04"/>
      <c r="AP68" s="2104"/>
      <c r="AQ68" s="2104"/>
      <c r="AR68" s="2104"/>
      <c r="AS68" s="2104"/>
      <c r="AT68" s="2104"/>
      <c r="AU68" s="2104"/>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EF__52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04"/>
      <c r="AP69" s="2104"/>
      <c r="AQ69" s="2104"/>
      <c r="AR69" s="2104"/>
      <c r="AS69" s="2104"/>
      <c r="AT69" s="2104"/>
      <c r="AU69" s="2104"/>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EF__53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04"/>
      <c r="AP70" s="2104"/>
      <c r="AQ70" s="2104"/>
      <c r="AR70" s="2104"/>
      <c r="AS70" s="2104"/>
      <c r="AT70" s="2104"/>
      <c r="AU70" s="2104"/>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EF__54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04"/>
      <c r="AP71" s="2104"/>
      <c r="AQ71" s="2104"/>
      <c r="AR71" s="2104"/>
      <c r="AS71" s="2104"/>
      <c r="AT71" s="2104"/>
      <c r="AU71" s="2104"/>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EF__55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04"/>
      <c r="AP72" s="2104"/>
      <c r="AQ72" s="2104"/>
      <c r="AR72" s="2104"/>
      <c r="AS72" s="2104"/>
      <c r="AT72" s="2104"/>
      <c r="AU72" s="2104"/>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EF__56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04"/>
      <c r="AP73" s="2104"/>
      <c r="AQ73" s="2104"/>
      <c r="AR73" s="2104"/>
      <c r="AS73" s="2104"/>
      <c r="AT73" s="2104"/>
      <c r="AU73" s="2104"/>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EF__57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04"/>
      <c r="AP74" s="2104"/>
      <c r="AQ74" s="2104"/>
      <c r="AR74" s="2104"/>
      <c r="AS74" s="2104"/>
      <c r="AT74" s="2104"/>
      <c r="AU74" s="2104"/>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EF__58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04"/>
      <c r="AP75" s="2104"/>
      <c r="AQ75" s="2104"/>
      <c r="AR75" s="2104"/>
      <c r="AS75" s="2104"/>
      <c r="AT75" s="2104"/>
      <c r="AU75" s="2104"/>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EF__59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04"/>
      <c r="AP76" s="2104"/>
      <c r="AQ76" s="2104"/>
      <c r="AR76" s="2104"/>
      <c r="AS76" s="2104"/>
      <c r="AT76" s="2104"/>
      <c r="AU76" s="2104"/>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EF__60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04"/>
      <c r="AP77" s="2104"/>
      <c r="AQ77" s="2104"/>
      <c r="AR77" s="2104"/>
      <c r="AS77" s="2104"/>
      <c r="AT77" s="2104"/>
      <c r="AU77" s="2104"/>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EF__61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04"/>
      <c r="AP78" s="2104"/>
      <c r="AQ78" s="2104"/>
      <c r="AR78" s="2104"/>
      <c r="AS78" s="2104"/>
      <c r="AT78" s="2104"/>
      <c r="AU78" s="2104"/>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EF__62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04"/>
      <c r="AP79" s="2104"/>
      <c r="AQ79" s="2104"/>
      <c r="AR79" s="2104"/>
      <c r="AS79" s="2104"/>
      <c r="AT79" s="2104"/>
      <c r="AU79" s="2104"/>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EF__63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04"/>
      <c r="AP80" s="2104"/>
      <c r="AQ80" s="2104"/>
      <c r="AR80" s="2104"/>
      <c r="AS80" s="2104"/>
      <c r="AT80" s="2104"/>
      <c r="AU80" s="2104"/>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EF__64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04"/>
      <c r="AP81" s="2104"/>
      <c r="AQ81" s="2104"/>
      <c r="AR81" s="2104"/>
      <c r="AS81" s="2104"/>
      <c r="AT81" s="2104"/>
      <c r="AU81" s="2104"/>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EF__65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04"/>
      <c r="AP82" s="2104"/>
      <c r="AQ82" s="2104"/>
      <c r="AR82" s="2104"/>
      <c r="AS82" s="2104"/>
      <c r="AT82" s="2104"/>
      <c r="AU82" s="2104"/>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EF__66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04"/>
      <c r="AP83" s="2104"/>
      <c r="AQ83" s="2104"/>
      <c r="AR83" s="2104"/>
      <c r="AS83" s="2104"/>
      <c r="AT83" s="2104"/>
      <c r="AU83" s="2104"/>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EF__67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04"/>
      <c r="AP84" s="2104"/>
      <c r="AQ84" s="2104"/>
      <c r="AR84" s="2104"/>
      <c r="AS84" s="2104"/>
      <c r="AT84" s="2104"/>
      <c r="AU84" s="2104"/>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EF__68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04"/>
      <c r="AP85" s="2104"/>
      <c r="AQ85" s="2104"/>
      <c r="AR85" s="2104"/>
      <c r="AS85" s="2104"/>
      <c r="AT85" s="2104"/>
      <c r="AU85" s="2104"/>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EF__69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04"/>
      <c r="AP86" s="2104"/>
      <c r="AQ86" s="2104"/>
      <c r="AR86" s="2104"/>
      <c r="AS86" s="2104"/>
      <c r="AT86" s="2104"/>
      <c r="AU86" s="2104"/>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EF__70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04"/>
      <c r="AP87" s="2104"/>
      <c r="AQ87" s="2104"/>
      <c r="AR87" s="2104"/>
      <c r="AS87" s="2104"/>
      <c r="AT87" s="2104"/>
      <c r="AU87" s="2104"/>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EF__71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04"/>
      <c r="AP88" s="2104"/>
      <c r="AQ88" s="2104"/>
      <c r="AR88" s="2104"/>
      <c r="AS88" s="2104"/>
      <c r="AT88" s="2104"/>
      <c r="AU88" s="2104"/>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EF__72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04"/>
      <c r="AP89" s="2104"/>
      <c r="AQ89" s="2104"/>
      <c r="AR89" s="2104"/>
      <c r="AS89" s="2104"/>
      <c r="AT89" s="2104"/>
      <c r="AU89" s="2104"/>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EF__73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04"/>
      <c r="AP90" s="2104"/>
      <c r="AQ90" s="2104"/>
      <c r="AR90" s="2104"/>
      <c r="AS90" s="2104"/>
      <c r="AT90" s="2104"/>
      <c r="AU90" s="2104"/>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EF__74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04"/>
      <c r="AP91" s="2104"/>
      <c r="AQ91" s="2104"/>
      <c r="AR91" s="2104"/>
      <c r="AS91" s="2104"/>
      <c r="AT91" s="2104"/>
      <c r="AU91" s="2104"/>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EF__75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04"/>
      <c r="AP92" s="2104"/>
      <c r="AQ92" s="2104"/>
      <c r="AR92" s="2104"/>
      <c r="AS92" s="2104"/>
      <c r="AT92" s="2104"/>
      <c r="AU92" s="2104"/>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EF__76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04"/>
      <c r="AP93" s="2104"/>
      <c r="AQ93" s="2104"/>
      <c r="AR93" s="2104"/>
      <c r="AS93" s="2104"/>
      <c r="AT93" s="2104"/>
      <c r="AU93" s="2104"/>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EF__77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04"/>
      <c r="AP94" s="2104"/>
      <c r="AQ94" s="2104"/>
      <c r="AR94" s="2104"/>
      <c r="AS94" s="2104"/>
      <c r="AT94" s="2104"/>
      <c r="AU94" s="2104"/>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EF__78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04"/>
      <c r="AP95" s="2104"/>
      <c r="AQ95" s="2104"/>
      <c r="AR95" s="2104"/>
      <c r="AS95" s="2104"/>
      <c r="AT95" s="2104"/>
      <c r="AU95" s="2104"/>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EF__79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04"/>
      <c r="AP96" s="2104"/>
      <c r="AQ96" s="2104"/>
      <c r="AR96" s="2104"/>
      <c r="AS96" s="2104"/>
      <c r="AT96" s="2104"/>
      <c r="AU96" s="2104"/>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EF__80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04"/>
      <c r="AP97" s="2104"/>
      <c r="AQ97" s="2104"/>
      <c r="AR97" s="2104"/>
      <c r="AS97" s="2104"/>
      <c r="AT97" s="2104"/>
      <c r="AU97" s="2104"/>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EF__81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04"/>
      <c r="AP98" s="2104"/>
      <c r="AQ98" s="2104"/>
      <c r="AR98" s="2104"/>
      <c r="AS98" s="2104"/>
      <c r="AT98" s="2104"/>
      <c r="AU98" s="2104"/>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EF__82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04"/>
      <c r="AP99" s="2104"/>
      <c r="AQ99" s="2104"/>
      <c r="AR99" s="2104"/>
      <c r="AS99" s="2104"/>
      <c r="AT99" s="2104"/>
      <c r="AU99" s="2104"/>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EF__83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04"/>
      <c r="AP100" s="2104"/>
      <c r="AQ100" s="2104"/>
      <c r="AR100" s="2104"/>
      <c r="AS100" s="2104"/>
      <c r="AT100" s="2104"/>
      <c r="AU100" s="2104"/>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EF__84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04"/>
      <c r="AP101" s="2104"/>
      <c r="AQ101" s="2104"/>
      <c r="AR101" s="2104"/>
      <c r="AS101" s="2104"/>
      <c r="AT101" s="2104"/>
      <c r="AU101" s="2104"/>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EF__85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04"/>
      <c r="AP102" s="2104"/>
      <c r="AQ102" s="2104"/>
      <c r="AR102" s="2104"/>
      <c r="AS102" s="2104"/>
      <c r="AT102" s="2104"/>
      <c r="AU102" s="2104"/>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EF__86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04"/>
      <c r="AP103" s="2104"/>
      <c r="AQ103" s="2104"/>
      <c r="AR103" s="2104"/>
      <c r="AS103" s="2104"/>
      <c r="AT103" s="2104"/>
      <c r="AU103" s="2104"/>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EF__87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04"/>
      <c r="AP104" s="2104"/>
      <c r="AQ104" s="2104"/>
      <c r="AR104" s="2104"/>
      <c r="AS104" s="2104"/>
      <c r="AT104" s="2104"/>
      <c r="AU104" s="2104"/>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EF__88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04"/>
      <c r="AP105" s="2104"/>
      <c r="AQ105" s="2104"/>
      <c r="AR105" s="2104"/>
      <c r="AS105" s="2104"/>
      <c r="AT105" s="2104"/>
      <c r="AU105" s="2104"/>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EF__89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04"/>
      <c r="AP106" s="2104"/>
      <c r="AQ106" s="2104"/>
      <c r="AR106" s="2104"/>
      <c r="AS106" s="2104"/>
      <c r="AT106" s="2104"/>
      <c r="AU106" s="2104"/>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EF__90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04"/>
      <c r="AP107" s="2104"/>
      <c r="AQ107" s="2104"/>
      <c r="AR107" s="2104"/>
      <c r="AS107" s="2104"/>
      <c r="AT107" s="2104"/>
      <c r="AU107" s="2104"/>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EF__91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04"/>
      <c r="AP108" s="2104"/>
      <c r="AQ108" s="2104"/>
      <c r="AR108" s="2104"/>
      <c r="AS108" s="2104"/>
      <c r="AT108" s="2104"/>
      <c r="AU108" s="2104"/>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EF__92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04"/>
      <c r="AP109" s="2104"/>
      <c r="AQ109" s="2104"/>
      <c r="AR109" s="2104"/>
      <c r="AS109" s="2104"/>
      <c r="AT109" s="2104"/>
      <c r="AU109" s="2104"/>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EF__93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04"/>
      <c r="AP110" s="2104"/>
      <c r="AQ110" s="2104"/>
      <c r="AR110" s="2104"/>
      <c r="AS110" s="2104"/>
      <c r="AT110" s="2104"/>
      <c r="AU110" s="2104"/>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EF__94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04"/>
      <c r="AP111" s="2104"/>
      <c r="AQ111" s="2104"/>
      <c r="AR111" s="2104"/>
      <c r="AS111" s="2104"/>
      <c r="AT111" s="2104"/>
      <c r="AU111" s="2104"/>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EF__95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04"/>
      <c r="AP112" s="2104"/>
      <c r="AQ112" s="2104"/>
      <c r="AR112" s="2104"/>
      <c r="AS112" s="2104"/>
      <c r="AT112" s="2104"/>
      <c r="AU112" s="2104"/>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EF__96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04"/>
      <c r="AP113" s="2104"/>
      <c r="AQ113" s="2104"/>
      <c r="AR113" s="2104"/>
      <c r="AS113" s="2104"/>
      <c r="AT113" s="2104"/>
      <c r="AU113" s="2104"/>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EF__97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04"/>
      <c r="AP114" s="2104"/>
      <c r="AQ114" s="2104"/>
      <c r="AR114" s="2104"/>
      <c r="AS114" s="2104"/>
      <c r="AT114" s="2104"/>
      <c r="AU114" s="2104"/>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EF__98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04"/>
      <c r="AP115" s="2104"/>
      <c r="AQ115" s="2104"/>
      <c r="AR115" s="2104"/>
      <c r="AS115" s="2104"/>
      <c r="AT115" s="2104"/>
      <c r="AU115" s="2104"/>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EF__99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04"/>
      <c r="AP116" s="2104"/>
      <c r="AQ116" s="2104"/>
      <c r="AR116" s="2104"/>
      <c r="AS116" s="2104"/>
      <c r="AT116" s="2104"/>
      <c r="AU116" s="2104"/>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EF__100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04"/>
      <c r="AP117" s="2104"/>
      <c r="AQ117" s="2104"/>
      <c r="AR117" s="2104"/>
      <c r="AS117" s="2104"/>
      <c r="AT117" s="2104"/>
      <c r="AU117" s="2104"/>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EF__101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04"/>
      <c r="AP118" s="2104"/>
      <c r="AQ118" s="2104"/>
      <c r="AR118" s="2104"/>
      <c r="AS118" s="2104"/>
      <c r="AT118" s="2104"/>
      <c r="AU118" s="2104"/>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EF__102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04"/>
      <c r="AP119" s="2104"/>
      <c r="AQ119" s="2104"/>
      <c r="AR119" s="2104"/>
      <c r="AS119" s="2104"/>
      <c r="AT119" s="2104"/>
      <c r="AU119" s="2104"/>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EF__103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04"/>
      <c r="AP120" s="2104"/>
      <c r="AQ120" s="2104"/>
      <c r="AR120" s="2104"/>
      <c r="AS120" s="2104"/>
      <c r="AT120" s="2104"/>
      <c r="AU120" s="2104"/>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EF__104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04"/>
      <c r="AP121" s="2104"/>
      <c r="AQ121" s="2104"/>
      <c r="AR121" s="2104"/>
      <c r="AS121" s="2104"/>
      <c r="AT121" s="2104"/>
      <c r="AU121" s="2104"/>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EF__105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04"/>
      <c r="AP122" s="2104"/>
      <c r="AQ122" s="2104"/>
      <c r="AR122" s="2104"/>
      <c r="AS122" s="2104"/>
      <c r="AT122" s="2104"/>
      <c r="AU122" s="2104"/>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EF__106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04"/>
      <c r="AP123" s="2104"/>
      <c r="AQ123" s="2104"/>
      <c r="AR123" s="2104"/>
      <c r="AS123" s="2104"/>
      <c r="AT123" s="2104"/>
      <c r="AU123" s="2104"/>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EF__107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04"/>
      <c r="AP124" s="2104"/>
      <c r="AQ124" s="2104"/>
      <c r="AR124" s="2104"/>
      <c r="AS124" s="2104"/>
      <c r="AT124" s="2104"/>
      <c r="AU124" s="2104"/>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EF__108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04"/>
      <c r="AP125" s="2104"/>
      <c r="AQ125" s="2104"/>
      <c r="AR125" s="2104"/>
      <c r="AS125" s="2104"/>
      <c r="AT125" s="2104"/>
      <c r="AU125" s="2104"/>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EF__109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04"/>
      <c r="AP126" s="2104"/>
      <c r="AQ126" s="2104"/>
      <c r="AR126" s="2104"/>
      <c r="AS126" s="2104"/>
      <c r="AT126" s="2104"/>
      <c r="AU126" s="2104"/>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EF__110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04"/>
      <c r="AP127" s="2104"/>
      <c r="AQ127" s="2104"/>
      <c r="AR127" s="2104"/>
      <c r="AS127" s="2104"/>
      <c r="AT127" s="2104"/>
      <c r="AU127" s="2104"/>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EF__111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04"/>
      <c r="AP128" s="2104"/>
      <c r="AQ128" s="2104"/>
      <c r="AR128" s="2104"/>
      <c r="AS128" s="2104"/>
      <c r="AT128" s="2104"/>
      <c r="AU128" s="2104"/>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EF__112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04"/>
      <c r="AP129" s="2104"/>
      <c r="AQ129" s="2104"/>
      <c r="AR129" s="2104"/>
      <c r="AS129" s="2104"/>
      <c r="AT129" s="2104"/>
      <c r="AU129" s="2104"/>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EF__113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04"/>
      <c r="AP130" s="2104"/>
      <c r="AQ130" s="2104"/>
      <c r="AR130" s="2104"/>
      <c r="AS130" s="2104"/>
      <c r="AT130" s="2104"/>
      <c r="AU130" s="2104"/>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EF__114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04"/>
      <c r="AP131" s="2104"/>
      <c r="AQ131" s="2104"/>
      <c r="AR131" s="2104"/>
      <c r="AS131" s="2104"/>
      <c r="AT131" s="2104"/>
      <c r="AU131" s="2104"/>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EF__115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04"/>
      <c r="AP132" s="2104"/>
      <c r="AQ132" s="2104"/>
      <c r="AR132" s="2104"/>
      <c r="AS132" s="2104"/>
      <c r="AT132" s="2104"/>
      <c r="AU132" s="2104"/>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EF__116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04"/>
      <c r="AP133" s="2104"/>
      <c r="AQ133" s="2104"/>
      <c r="AR133" s="2104"/>
      <c r="AS133" s="2104"/>
      <c r="AT133" s="2104"/>
      <c r="AU133" s="2104"/>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EF__117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04"/>
      <c r="AP134" s="2104"/>
      <c r="AQ134" s="2104"/>
      <c r="AR134" s="2104"/>
      <c r="AS134" s="2104"/>
      <c r="AT134" s="2104"/>
      <c r="AU134" s="2104"/>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EF__118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04"/>
      <c r="AP135" s="2104"/>
      <c r="AQ135" s="2104"/>
      <c r="AR135" s="2104"/>
      <c r="AS135" s="2104"/>
      <c r="AT135" s="2104"/>
      <c r="AU135" s="2104"/>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EF__119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04"/>
      <c r="AP136" s="2104"/>
      <c r="AQ136" s="2104"/>
      <c r="AR136" s="2104"/>
      <c r="AS136" s="2104"/>
      <c r="AT136" s="2104"/>
      <c r="AU136" s="2104"/>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EF__120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04"/>
      <c r="AP137" s="2104"/>
      <c r="AQ137" s="2104"/>
      <c r="AR137" s="2104"/>
      <c r="AS137" s="2104"/>
      <c r="AT137" s="2104"/>
      <c r="AU137" s="2104"/>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EF__121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04"/>
      <c r="AP138" s="2104"/>
      <c r="AQ138" s="2104"/>
      <c r="AR138" s="2104"/>
      <c r="AS138" s="2104"/>
      <c r="AT138" s="2104"/>
      <c r="AU138" s="2104"/>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EF__122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04"/>
      <c r="AP139" s="2104"/>
      <c r="AQ139" s="2104"/>
      <c r="AR139" s="2104"/>
      <c r="AS139" s="2104"/>
      <c r="AT139" s="2104"/>
      <c r="AU139" s="2104"/>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EF__123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04"/>
      <c r="AP140" s="2104"/>
      <c r="AQ140" s="2104"/>
      <c r="AR140" s="2104"/>
      <c r="AS140" s="2104"/>
      <c r="AT140" s="2104"/>
      <c r="AU140" s="2104"/>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EF__124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04"/>
      <c r="AP141" s="2104"/>
      <c r="AQ141" s="2104"/>
      <c r="AR141" s="2104"/>
      <c r="AS141" s="2104"/>
      <c r="AT141" s="2104"/>
      <c r="AU141" s="2104"/>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EF__125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04"/>
      <c r="AP142" s="2104"/>
      <c r="AQ142" s="2104"/>
      <c r="AR142" s="2104"/>
      <c r="AS142" s="2104"/>
      <c r="AT142" s="2104"/>
      <c r="AU142" s="2104"/>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EF__126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04"/>
      <c r="AP143" s="2104"/>
      <c r="AQ143" s="2104"/>
      <c r="AR143" s="2104"/>
      <c r="AS143" s="2104"/>
      <c r="AT143" s="2104"/>
      <c r="AU143" s="2104"/>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EF__127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04"/>
      <c r="AP144" s="2104"/>
      <c r="AQ144" s="2104"/>
      <c r="AR144" s="2104"/>
      <c r="AS144" s="2104"/>
      <c r="AT144" s="2104"/>
      <c r="AU144" s="2104"/>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EF__128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04"/>
      <c r="AP145" s="2104"/>
      <c r="AQ145" s="2104"/>
      <c r="AR145" s="2104"/>
      <c r="AS145" s="2104"/>
      <c r="AT145" s="2104"/>
      <c r="AU145" s="2104"/>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EF__129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04"/>
      <c r="AP146" s="2104"/>
      <c r="AQ146" s="2104"/>
      <c r="AR146" s="2104"/>
      <c r="AS146" s="2104"/>
      <c r="AT146" s="2104"/>
      <c r="AU146" s="2104"/>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EF__130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04"/>
      <c r="AP147" s="2104"/>
      <c r="AQ147" s="2104"/>
      <c r="AR147" s="2104"/>
      <c r="AS147" s="2104"/>
      <c r="AT147" s="2104"/>
      <c r="AU147" s="2104"/>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EF__131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04"/>
      <c r="AP148" s="2104"/>
      <c r="AQ148" s="2104"/>
      <c r="AR148" s="2104"/>
      <c r="AS148" s="2104"/>
      <c r="AT148" s="2104"/>
      <c r="AU148" s="2104"/>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EF__132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04"/>
      <c r="AP149" s="2104"/>
      <c r="AQ149" s="2104"/>
      <c r="AR149" s="2104"/>
      <c r="AS149" s="2104"/>
      <c r="AT149" s="2104"/>
      <c r="AU149" s="2104"/>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EF__133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04"/>
      <c r="AP150" s="2104"/>
      <c r="AQ150" s="2104"/>
      <c r="AR150" s="2104"/>
      <c r="AS150" s="2104"/>
      <c r="AT150" s="2104"/>
      <c r="AU150" s="2104"/>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EF__134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04"/>
      <c r="AP151" s="2104"/>
      <c r="AQ151" s="2104"/>
      <c r="AR151" s="2104"/>
      <c r="AS151" s="2104"/>
      <c r="AT151" s="2104"/>
      <c r="AU151" s="2104"/>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EF__135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04"/>
      <c r="AP152" s="2104"/>
      <c r="AQ152" s="2104"/>
      <c r="AR152" s="2104"/>
      <c r="AS152" s="2104"/>
      <c r="AT152" s="2104"/>
      <c r="AU152" s="2104"/>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EF__136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04"/>
      <c r="AP153" s="2104"/>
      <c r="AQ153" s="2104"/>
      <c r="AR153" s="2104"/>
      <c r="AS153" s="2104"/>
      <c r="AT153" s="2104"/>
      <c r="AU153" s="2104"/>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EF__137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04"/>
      <c r="AP154" s="2104"/>
      <c r="AQ154" s="2104"/>
      <c r="AR154" s="2104"/>
      <c r="AS154" s="2104"/>
      <c r="AT154" s="2104"/>
      <c r="AU154" s="2104"/>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EF__138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04"/>
      <c r="AP155" s="2104"/>
      <c r="AQ155" s="2104"/>
      <c r="AR155" s="2104"/>
      <c r="AS155" s="2104"/>
      <c r="AT155" s="2104"/>
      <c r="AU155" s="2104"/>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EF__139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04"/>
      <c r="AP156" s="2104"/>
      <c r="AQ156" s="2104"/>
      <c r="AR156" s="2104"/>
      <c r="AS156" s="2104"/>
      <c r="AT156" s="2104"/>
      <c r="AU156" s="2104"/>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EF__140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04"/>
      <c r="AP157" s="2104"/>
      <c r="AQ157" s="2104"/>
      <c r="AR157" s="2104"/>
      <c r="AS157" s="2104"/>
      <c r="AT157" s="2104"/>
      <c r="AU157" s="2104"/>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EF__141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04"/>
      <c r="AP158" s="2104"/>
      <c r="AQ158" s="2104"/>
      <c r="AR158" s="2104"/>
      <c r="AS158" s="2104"/>
      <c r="AT158" s="2104"/>
      <c r="AU158" s="2104"/>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EF__142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04"/>
      <c r="AP159" s="2104"/>
      <c r="AQ159" s="2104"/>
      <c r="AR159" s="2104"/>
      <c r="AS159" s="2104"/>
      <c r="AT159" s="2104"/>
      <c r="AU159" s="2104"/>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EF__143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04"/>
      <c r="AP160" s="2104"/>
      <c r="AQ160" s="2104"/>
      <c r="AR160" s="2104"/>
      <c r="AS160" s="2104"/>
      <c r="AT160" s="2104"/>
      <c r="AU160" s="2104"/>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EF__144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04"/>
      <c r="AP161" s="2104"/>
      <c r="AQ161" s="2104"/>
      <c r="AR161" s="2104"/>
      <c r="AS161" s="2104"/>
      <c r="AT161" s="2104"/>
      <c r="AU161" s="2104"/>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EF__145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04"/>
      <c r="AP162" s="2104"/>
      <c r="AQ162" s="2104"/>
      <c r="AR162" s="2104"/>
      <c r="AS162" s="2104"/>
      <c r="AT162" s="2104"/>
      <c r="AU162" s="2104"/>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EF__146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04"/>
      <c r="AP163" s="2104"/>
      <c r="AQ163" s="2104"/>
      <c r="AR163" s="2104"/>
      <c r="AS163" s="2104"/>
      <c r="AT163" s="2104"/>
      <c r="AU163" s="2104"/>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EF__147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04"/>
      <c r="AP164" s="2104"/>
      <c r="AQ164" s="2104"/>
      <c r="AR164" s="2104"/>
      <c r="AS164" s="2104"/>
      <c r="AT164" s="2104"/>
      <c r="AU164" s="2104"/>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EF__148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04"/>
      <c r="AP165" s="2104"/>
      <c r="AQ165" s="2104"/>
      <c r="AR165" s="2104"/>
      <c r="AS165" s="2104"/>
      <c r="AT165" s="2104"/>
      <c r="AU165" s="2104"/>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EF__149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04"/>
      <c r="AP166" s="2104"/>
      <c r="AQ166" s="2104"/>
      <c r="AR166" s="2104"/>
      <c r="AS166" s="2104"/>
      <c r="AT166" s="2104"/>
      <c r="AU166" s="2104"/>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EF__150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04"/>
      <c r="AP167" s="2104"/>
      <c r="AQ167" s="2104"/>
      <c r="AR167" s="2104"/>
      <c r="AS167" s="2104"/>
      <c r="AT167" s="2104"/>
      <c r="AU167" s="2104"/>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EF__151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04"/>
      <c r="AP168" s="2104"/>
      <c r="AQ168" s="2104"/>
      <c r="AR168" s="2104"/>
      <c r="AS168" s="2104"/>
      <c r="AT168" s="2104"/>
      <c r="AU168" s="2104"/>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EF__152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04"/>
      <c r="AP169" s="2104"/>
      <c r="AQ169" s="2104"/>
      <c r="AR169" s="2104"/>
      <c r="AS169" s="2104"/>
      <c r="AT169" s="2104"/>
      <c r="AU169" s="2104"/>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EF__153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04"/>
      <c r="AP170" s="2104"/>
      <c r="AQ170" s="2104"/>
      <c r="AR170" s="2104"/>
      <c r="AS170" s="2104"/>
      <c r="AT170" s="2104"/>
      <c r="AU170" s="2104"/>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EF__154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04"/>
      <c r="AP171" s="2104"/>
      <c r="AQ171" s="2104"/>
      <c r="AR171" s="2104"/>
      <c r="AS171" s="2104"/>
      <c r="AT171" s="2104"/>
      <c r="AU171" s="2104"/>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EF__155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04"/>
      <c r="AP172" s="2104"/>
      <c r="AQ172" s="2104"/>
      <c r="AR172" s="2104"/>
      <c r="AS172" s="2104"/>
      <c r="AT172" s="2104"/>
      <c r="AU172" s="2104"/>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EF__156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04"/>
      <c r="AP173" s="2104"/>
      <c r="AQ173" s="2104"/>
      <c r="AR173" s="2104"/>
      <c r="AS173" s="2104"/>
      <c r="AT173" s="2104"/>
      <c r="AU173" s="2104"/>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EF__157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04"/>
      <c r="AP174" s="2104"/>
      <c r="AQ174" s="2104"/>
      <c r="AR174" s="2104"/>
      <c r="AS174" s="2104"/>
      <c r="AT174" s="2104"/>
      <c r="AU174" s="2104"/>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EF__158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04"/>
      <c r="AP175" s="2104"/>
      <c r="AQ175" s="2104"/>
      <c r="AR175" s="2104"/>
      <c r="AS175" s="2104"/>
      <c r="AT175" s="2104"/>
      <c r="AU175" s="2104"/>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EF__159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04"/>
      <c r="AP176" s="2104"/>
      <c r="AQ176" s="2104"/>
      <c r="AR176" s="2104"/>
      <c r="AS176" s="2104"/>
      <c r="AT176" s="2104"/>
      <c r="AU176" s="2104"/>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EF__160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04"/>
      <c r="AP177" s="2104"/>
      <c r="AQ177" s="2104"/>
      <c r="AR177" s="2104"/>
      <c r="AS177" s="2104"/>
      <c r="AT177" s="2104"/>
      <c r="AU177" s="2104"/>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3"/>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3"/>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37" t="str">
        <f>IF(SUBTOTAL(9,$G$168:$G$177)&gt;0,"Los aspirantes marcados con (*) han sido incorporados a este Tribunal 
con posterioridad a la elaboración de los listados.","")</f>
        <v/>
      </c>
      <c r="L180" s="2137"/>
      <c r="M180" s="2137"/>
      <c r="O180" s="38"/>
      <c r="P180" s="2132" t="str">
        <f>CONCATENATE("En  ",$M$4,",  a ",IF($E$4&lt;&gt;"",TEXT($E$4,"dddd, dd"" de ""mmmm"" de ""aaaa"),"______________________________"))</f>
        <v>En  VALLADOLID,  a sábado, 18 de junio de 2016</v>
      </c>
      <c r="Q180" s="2132"/>
      <c r="R180" s="2132"/>
      <c r="S180" s="2132"/>
      <c r="T180" s="2132"/>
      <c r="U180" s="2132"/>
      <c r="V180" s="2132"/>
      <c r="W180" s="2132"/>
      <c r="X180" s="2132"/>
      <c r="Y180" s="2132"/>
      <c r="Z180" s="2132"/>
      <c r="AA180" s="2132"/>
      <c r="AB180" s="2132"/>
      <c r="AC180" s="2132"/>
      <c r="AD180" s="2132"/>
      <c r="AE180" s="2132"/>
      <c r="AF180" s="2132"/>
      <c r="AG180" s="2132"/>
      <c r="AH180" s="13"/>
      <c r="AI180" s="49"/>
      <c r="AJ180" s="245"/>
      <c r="AK180" s="13"/>
      <c r="AL180" s="1388"/>
      <c r="AM180" s="1763"/>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5" customFormat="1" ht="39.950000000000003" customHeight="1" x14ac:dyDescent="0.2">
      <c r="A181" s="1754"/>
      <c r="B181" s="1755"/>
      <c r="C181" s="1756"/>
      <c r="D181" s="1757"/>
      <c r="E181" s="1755"/>
      <c r="F181" s="1755"/>
      <c r="G181" s="1755"/>
      <c r="H181" s="1758"/>
      <c r="I181" s="1758"/>
      <c r="J181" s="1759"/>
      <c r="K181" s="321"/>
      <c r="L181" s="322"/>
      <c r="M181" s="1760"/>
      <c r="N181" s="1760"/>
      <c r="O181" s="1761"/>
      <c r="P181" s="2019" t="str">
        <f>CONCATENATE("Fdo: El Presidente","
",PRESIDENTE)</f>
        <v xml:space="preserve">Fdo: El Presidente
</v>
      </c>
      <c r="Q181" s="2019"/>
      <c r="R181" s="2019"/>
      <c r="S181" s="2019"/>
      <c r="T181" s="2019"/>
      <c r="U181" s="2019"/>
      <c r="V181" s="2019"/>
      <c r="W181" s="64"/>
      <c r="X181" s="2019" t="str">
        <f>CONCATENATE("Fdo: El Secretario","
",SECRETARIO)</f>
        <v xml:space="preserve">Fdo: El Secretario
</v>
      </c>
      <c r="Y181" s="2019"/>
      <c r="Z181" s="2019"/>
      <c r="AA181" s="2019"/>
      <c r="AB181" s="2019"/>
      <c r="AC181" s="2019"/>
      <c r="AD181" s="2019"/>
      <c r="AE181" s="2019"/>
      <c r="AF181" s="2019"/>
      <c r="AG181" s="2019"/>
      <c r="AH181" s="64"/>
      <c r="AI181" s="64"/>
      <c r="AJ181" s="64"/>
      <c r="AK181" s="1762"/>
      <c r="AL181" s="1565"/>
      <c r="AM181" s="1763"/>
      <c r="AN181" s="1764"/>
      <c r="AO181" s="1742"/>
      <c r="AP181" s="1742"/>
      <c r="AQ181" s="1742"/>
      <c r="AR181" s="1565"/>
      <c r="AS181" s="1565"/>
      <c r="AT181" s="1565"/>
      <c r="AU181" s="1565"/>
      <c r="AV181" s="1764"/>
      <c r="AW181" s="1764"/>
      <c r="AX181" s="1764"/>
      <c r="AY181" s="1764"/>
      <c r="AZ181" s="1764"/>
      <c r="BA181" s="1764"/>
      <c r="BB181" s="1764"/>
      <c r="BC181" s="1764"/>
      <c r="BD181" s="1764"/>
      <c r="BE181" s="1764"/>
      <c r="BF181" s="1764"/>
      <c r="BG181" s="1764"/>
      <c r="BH181" s="1764"/>
      <c r="BI181" s="1764"/>
      <c r="BJ181" s="1764"/>
      <c r="BK181" s="1764"/>
      <c r="BL181" s="1764"/>
      <c r="BM181" s="1764"/>
      <c r="BN181" s="1764"/>
      <c r="BO181" s="1764"/>
      <c r="BP181" s="1764"/>
      <c r="BQ181" s="1764"/>
      <c r="BR181" s="1764"/>
      <c r="BS181" s="1764"/>
      <c r="BT181" s="1764"/>
      <c r="BU181" s="1764"/>
      <c r="BV181" s="1764"/>
      <c r="BW181" s="1764"/>
      <c r="BX181" s="1764"/>
      <c r="BY181" s="1764"/>
      <c r="BZ181" s="1764"/>
      <c r="CA181" s="1764"/>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3"/>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AI15:AJ15"/>
    <mergeCell ref="P12:R12"/>
    <mergeCell ref="V12:X12"/>
    <mergeCell ref="P180:AG180"/>
    <mergeCell ref="P13:R13"/>
    <mergeCell ref="V13:X13"/>
    <mergeCell ref="F3:H3"/>
    <mergeCell ref="P2:X3"/>
    <mergeCell ref="P4:X4"/>
    <mergeCell ref="P5:X6"/>
    <mergeCell ref="N5:N6"/>
    <mergeCell ref="M5:M6"/>
    <mergeCell ref="K180:M180"/>
    <mergeCell ref="C10:D14"/>
    <mergeCell ref="F10:H13"/>
    <mergeCell ref="K13:M13"/>
    <mergeCell ref="E4:H4"/>
    <mergeCell ref="K7:M8"/>
    <mergeCell ref="L11:M12"/>
    <mergeCell ref="L9:M10"/>
    <mergeCell ref="K9:K10"/>
    <mergeCell ref="K11:K12"/>
    <mergeCell ref="AO21:AU21"/>
    <mergeCell ref="AO22:AU22"/>
    <mergeCell ref="AO23:AU23"/>
    <mergeCell ref="AO24:AU24"/>
    <mergeCell ref="AO25:AU25"/>
    <mergeCell ref="AO26:AU26"/>
    <mergeCell ref="AO19:AU19"/>
    <mergeCell ref="AO20:AU20"/>
    <mergeCell ref="AO2:AT5"/>
    <mergeCell ref="AO6:AT6"/>
    <mergeCell ref="AO11:AT13"/>
    <mergeCell ref="AO18:AU18"/>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7" t="s">
        <v>639</v>
      </c>
    </row>
    <row r="3" spans="1:4" x14ac:dyDescent="0.2">
      <c r="A3" s="1226" t="s">
        <v>441</v>
      </c>
      <c r="B3" s="994" t="s">
        <v>2088</v>
      </c>
      <c r="C3" s="994" t="s">
        <v>2088</v>
      </c>
      <c r="D3" s="1878" t="s">
        <v>639</v>
      </c>
    </row>
    <row r="4" spans="1:4" x14ac:dyDescent="0.2">
      <c r="A4" s="1226" t="s">
        <v>442</v>
      </c>
      <c r="B4" s="994" t="s">
        <v>2088</v>
      </c>
      <c r="C4" s="994" t="s">
        <v>2088</v>
      </c>
      <c r="D4" s="1878" t="s">
        <v>639</v>
      </c>
    </row>
    <row r="5" spans="1:4" x14ac:dyDescent="0.2">
      <c r="A5" s="1226" t="s">
        <v>443</v>
      </c>
      <c r="B5" s="994" t="s">
        <v>2088</v>
      </c>
      <c r="C5" s="994" t="s">
        <v>2088</v>
      </c>
      <c r="D5" s="1878" t="s">
        <v>639</v>
      </c>
    </row>
    <row r="6" spans="1:4" x14ac:dyDescent="0.2">
      <c r="A6" s="1227" t="s">
        <v>444</v>
      </c>
      <c r="B6" s="1224" t="s">
        <v>2088</v>
      </c>
      <c r="C6" s="1224" t="s">
        <v>2088</v>
      </c>
      <c r="D6" s="1879" t="s">
        <v>639</v>
      </c>
    </row>
    <row r="7" spans="1:4" x14ac:dyDescent="0.2">
      <c r="A7" s="1225" t="s">
        <v>426</v>
      </c>
      <c r="B7" s="993" t="s">
        <v>2068</v>
      </c>
      <c r="C7" s="993" t="s">
        <v>2086</v>
      </c>
      <c r="D7" s="1877" t="s">
        <v>131</v>
      </c>
    </row>
    <row r="8" spans="1:4" x14ac:dyDescent="0.2">
      <c r="A8" s="1226" t="s">
        <v>427</v>
      </c>
      <c r="B8" s="994" t="s">
        <v>2069</v>
      </c>
      <c r="C8" s="994" t="s">
        <v>2086</v>
      </c>
      <c r="D8" s="1878" t="s">
        <v>131</v>
      </c>
    </row>
    <row r="9" spans="1:4" x14ac:dyDescent="0.2">
      <c r="A9" s="1226" t="s">
        <v>428</v>
      </c>
      <c r="B9" s="994" t="s">
        <v>2068</v>
      </c>
      <c r="C9" s="994" t="s">
        <v>2086</v>
      </c>
      <c r="D9" s="1878" t="s">
        <v>131</v>
      </c>
    </row>
    <row r="10" spans="1:4" x14ac:dyDescent="0.2">
      <c r="A10" s="1226" t="s">
        <v>429</v>
      </c>
      <c r="B10" s="994" t="s">
        <v>2069</v>
      </c>
      <c r="C10" s="994" t="s">
        <v>2086</v>
      </c>
      <c r="D10" s="1878" t="s">
        <v>131</v>
      </c>
    </row>
    <row r="11" spans="1:4" x14ac:dyDescent="0.2">
      <c r="A11" s="1226" t="s">
        <v>430</v>
      </c>
      <c r="B11" s="994" t="s">
        <v>2070</v>
      </c>
      <c r="C11" s="994" t="s">
        <v>2086</v>
      </c>
      <c r="D11" s="1878" t="s">
        <v>131</v>
      </c>
    </row>
    <row r="12" spans="1:4" x14ac:dyDescent="0.2">
      <c r="A12" s="1226" t="s">
        <v>431</v>
      </c>
      <c r="B12" s="994" t="s">
        <v>2068</v>
      </c>
      <c r="C12" s="994" t="s">
        <v>2086</v>
      </c>
      <c r="D12" s="1878" t="s">
        <v>131</v>
      </c>
    </row>
    <row r="13" spans="1:4" x14ac:dyDescent="0.2">
      <c r="A13" s="1226" t="s">
        <v>432</v>
      </c>
      <c r="B13" s="994" t="s">
        <v>2068</v>
      </c>
      <c r="C13" s="994" t="s">
        <v>2086</v>
      </c>
      <c r="D13" s="1878" t="s">
        <v>131</v>
      </c>
    </row>
    <row r="14" spans="1:4" x14ac:dyDescent="0.2">
      <c r="A14" s="1226" t="s">
        <v>433</v>
      </c>
      <c r="B14" s="994" t="s">
        <v>2068</v>
      </c>
      <c r="C14" s="994" t="s">
        <v>2086</v>
      </c>
      <c r="D14" s="1878" t="s">
        <v>131</v>
      </c>
    </row>
    <row r="15" spans="1:4" x14ac:dyDescent="0.2">
      <c r="A15" s="1226" t="s">
        <v>434</v>
      </c>
      <c r="B15" s="994" t="s">
        <v>2068</v>
      </c>
      <c r="C15" s="994" t="s">
        <v>2086</v>
      </c>
      <c r="D15" s="1878" t="s">
        <v>131</v>
      </c>
    </row>
    <row r="16" spans="1:4" x14ac:dyDescent="0.2">
      <c r="A16" s="1226" t="s">
        <v>435</v>
      </c>
      <c r="B16" s="994" t="s">
        <v>2068</v>
      </c>
      <c r="C16" s="994" t="s">
        <v>2086</v>
      </c>
      <c r="D16" s="1878" t="s">
        <v>131</v>
      </c>
    </row>
    <row r="17" spans="1:4" x14ac:dyDescent="0.2">
      <c r="A17" s="1226" t="s">
        <v>436</v>
      </c>
      <c r="B17" s="994" t="s">
        <v>2068</v>
      </c>
      <c r="C17" s="994" t="s">
        <v>2086</v>
      </c>
      <c r="D17" s="1878" t="s">
        <v>131</v>
      </c>
    </row>
    <row r="18" spans="1:4" x14ac:dyDescent="0.2">
      <c r="A18" s="1226" t="s">
        <v>437</v>
      </c>
      <c r="B18" s="994" t="s">
        <v>2069</v>
      </c>
      <c r="C18" s="994" t="s">
        <v>2086</v>
      </c>
      <c r="D18" s="1878" t="s">
        <v>131</v>
      </c>
    </row>
    <row r="19" spans="1:4" x14ac:dyDescent="0.2">
      <c r="A19" s="1226" t="s">
        <v>438</v>
      </c>
      <c r="B19" s="994" t="s">
        <v>2069</v>
      </c>
      <c r="C19" s="994" t="s">
        <v>2086</v>
      </c>
      <c r="D19" s="1878" t="s">
        <v>131</v>
      </c>
    </row>
    <row r="20" spans="1:4" x14ac:dyDescent="0.2">
      <c r="A20" s="1226" t="s">
        <v>439</v>
      </c>
      <c r="B20" s="994" t="s">
        <v>2070</v>
      </c>
      <c r="C20" s="994" t="s">
        <v>2086</v>
      </c>
      <c r="D20" s="1878" t="s">
        <v>131</v>
      </c>
    </row>
    <row r="21" spans="1:4" x14ac:dyDescent="0.2">
      <c r="A21" s="1226" t="s">
        <v>649</v>
      </c>
      <c r="B21" s="994" t="s">
        <v>2070</v>
      </c>
      <c r="C21" s="994" t="s">
        <v>2086</v>
      </c>
      <c r="D21" s="1878" t="s">
        <v>131</v>
      </c>
    </row>
    <row r="22" spans="1:4" x14ac:dyDescent="0.2">
      <c r="A22" s="1227" t="s">
        <v>650</v>
      </c>
      <c r="B22" s="1224" t="s">
        <v>2070</v>
      </c>
      <c r="C22" s="1224" t="s">
        <v>2086</v>
      </c>
      <c r="D22" s="1879" t="s">
        <v>131</v>
      </c>
    </row>
    <row r="23" spans="1:4" x14ac:dyDescent="0.2">
      <c r="A23" s="1225" t="s">
        <v>385</v>
      </c>
      <c r="B23" s="993" t="s">
        <v>2071</v>
      </c>
      <c r="C23" s="993" t="s">
        <v>2071</v>
      </c>
      <c r="D23" s="1877" t="s">
        <v>121</v>
      </c>
    </row>
    <row r="24" spans="1:4" x14ac:dyDescent="0.2">
      <c r="A24" s="1226" t="s">
        <v>386</v>
      </c>
      <c r="B24" s="994" t="s">
        <v>2072</v>
      </c>
      <c r="C24" s="994" t="s">
        <v>2071</v>
      </c>
      <c r="D24" s="1878" t="s">
        <v>121</v>
      </c>
    </row>
    <row r="25" spans="1:4" x14ac:dyDescent="0.2">
      <c r="A25" s="1226" t="s">
        <v>387</v>
      </c>
      <c r="B25" s="994" t="s">
        <v>2073</v>
      </c>
      <c r="C25" s="994" t="s">
        <v>2073</v>
      </c>
      <c r="D25" s="1878" t="s">
        <v>121</v>
      </c>
    </row>
    <row r="26" spans="1:4" x14ac:dyDescent="0.2">
      <c r="A26" s="1226" t="s">
        <v>388</v>
      </c>
      <c r="B26" s="994" t="s">
        <v>2074</v>
      </c>
      <c r="C26" s="994" t="s">
        <v>2074</v>
      </c>
      <c r="D26" s="1878" t="s">
        <v>121</v>
      </c>
    </row>
    <row r="27" spans="1:4" x14ac:dyDescent="0.2">
      <c r="A27" s="1226" t="s">
        <v>389</v>
      </c>
      <c r="B27" s="994" t="s">
        <v>2075</v>
      </c>
      <c r="C27" s="994" t="s">
        <v>2073</v>
      </c>
      <c r="D27" s="1878" t="s">
        <v>121</v>
      </c>
    </row>
    <row r="28" spans="1:4" x14ac:dyDescent="0.2">
      <c r="A28" s="1226" t="s">
        <v>390</v>
      </c>
      <c r="B28" s="994" t="s">
        <v>2076</v>
      </c>
      <c r="C28" s="994" t="s">
        <v>2074</v>
      </c>
      <c r="D28" s="1878" t="s">
        <v>121</v>
      </c>
    </row>
    <row r="29" spans="1:4" x14ac:dyDescent="0.2">
      <c r="A29" s="1226" t="s">
        <v>391</v>
      </c>
      <c r="B29" s="994" t="s">
        <v>2077</v>
      </c>
      <c r="C29" s="994" t="s">
        <v>2074</v>
      </c>
      <c r="D29" s="1878" t="s">
        <v>121</v>
      </c>
    </row>
    <row r="30" spans="1:4" x14ac:dyDescent="0.2">
      <c r="A30" s="1226" t="s">
        <v>392</v>
      </c>
      <c r="B30" s="994" t="s">
        <v>2071</v>
      </c>
      <c r="C30" s="994" t="s">
        <v>2071</v>
      </c>
      <c r="D30" s="1878" t="s">
        <v>121</v>
      </c>
    </row>
    <row r="31" spans="1:4" x14ac:dyDescent="0.2">
      <c r="A31" s="1226" t="s">
        <v>393</v>
      </c>
      <c r="B31" s="994" t="s">
        <v>2071</v>
      </c>
      <c r="C31" s="994" t="s">
        <v>2071</v>
      </c>
      <c r="D31" s="1878" t="s">
        <v>121</v>
      </c>
    </row>
    <row r="32" spans="1:4" x14ac:dyDescent="0.2">
      <c r="A32" s="1226" t="s">
        <v>394</v>
      </c>
      <c r="B32" s="994" t="s">
        <v>2071</v>
      </c>
      <c r="C32" s="994" t="s">
        <v>2071</v>
      </c>
      <c r="D32" s="1878" t="s">
        <v>121</v>
      </c>
    </row>
    <row r="33" spans="1:4" x14ac:dyDescent="0.2">
      <c r="A33" s="1226" t="s">
        <v>395</v>
      </c>
      <c r="B33" s="994" t="s">
        <v>2071</v>
      </c>
      <c r="C33" s="994" t="s">
        <v>2071</v>
      </c>
      <c r="D33" s="1878" t="s">
        <v>121</v>
      </c>
    </row>
    <row r="34" spans="1:4" x14ac:dyDescent="0.2">
      <c r="A34" s="1226" t="s">
        <v>396</v>
      </c>
      <c r="B34" s="994" t="s">
        <v>2071</v>
      </c>
      <c r="C34" s="994" t="s">
        <v>2071</v>
      </c>
      <c r="D34" s="1878" t="s">
        <v>121</v>
      </c>
    </row>
    <row r="35" spans="1:4" x14ac:dyDescent="0.2">
      <c r="A35" s="1226" t="s">
        <v>397</v>
      </c>
      <c r="B35" s="994" t="s">
        <v>2071</v>
      </c>
      <c r="C35" s="994" t="s">
        <v>2071</v>
      </c>
      <c r="D35" s="1878" t="s">
        <v>121</v>
      </c>
    </row>
    <row r="36" spans="1:4" x14ac:dyDescent="0.2">
      <c r="A36" s="1226" t="s">
        <v>398</v>
      </c>
      <c r="B36" s="994" t="s">
        <v>2071</v>
      </c>
      <c r="C36" s="994" t="s">
        <v>2071</v>
      </c>
      <c r="D36" s="1878" t="s">
        <v>121</v>
      </c>
    </row>
    <row r="37" spans="1:4" x14ac:dyDescent="0.2">
      <c r="A37" s="1226" t="s">
        <v>399</v>
      </c>
      <c r="B37" s="994" t="s">
        <v>2071</v>
      </c>
      <c r="C37" s="994" t="s">
        <v>2071</v>
      </c>
      <c r="D37" s="1878" t="s">
        <v>121</v>
      </c>
    </row>
    <row r="38" spans="1:4" x14ac:dyDescent="0.2">
      <c r="A38" s="1226" t="s">
        <v>400</v>
      </c>
      <c r="B38" s="994" t="s">
        <v>2071</v>
      </c>
      <c r="C38" s="994" t="s">
        <v>2071</v>
      </c>
      <c r="D38" s="1878" t="s">
        <v>121</v>
      </c>
    </row>
    <row r="39" spans="1:4" x14ac:dyDescent="0.2">
      <c r="A39" s="1226" t="s">
        <v>401</v>
      </c>
      <c r="B39" s="994" t="s">
        <v>2071</v>
      </c>
      <c r="C39" s="994" t="s">
        <v>2071</v>
      </c>
      <c r="D39" s="1878" t="s">
        <v>121</v>
      </c>
    </row>
    <row r="40" spans="1:4" x14ac:dyDescent="0.2">
      <c r="A40" s="1226" t="s">
        <v>402</v>
      </c>
      <c r="B40" s="994" t="s">
        <v>2072</v>
      </c>
      <c r="C40" s="994" t="s">
        <v>2071</v>
      </c>
      <c r="D40" s="1878" t="s">
        <v>121</v>
      </c>
    </row>
    <row r="41" spans="1:4" x14ac:dyDescent="0.2">
      <c r="A41" s="1226" t="s">
        <v>403</v>
      </c>
      <c r="B41" s="994" t="s">
        <v>2072</v>
      </c>
      <c r="C41" s="994" t="s">
        <v>2071</v>
      </c>
      <c r="D41" s="1878" t="s">
        <v>121</v>
      </c>
    </row>
    <row r="42" spans="1:4" x14ac:dyDescent="0.2">
      <c r="A42" s="1226" t="s">
        <v>404</v>
      </c>
      <c r="B42" s="994" t="s">
        <v>2072</v>
      </c>
      <c r="C42" s="994" t="s">
        <v>2071</v>
      </c>
      <c r="D42" s="1878" t="s">
        <v>121</v>
      </c>
    </row>
    <row r="43" spans="1:4" x14ac:dyDescent="0.2">
      <c r="A43" s="1226" t="s">
        <v>405</v>
      </c>
      <c r="B43" s="994" t="s">
        <v>2072</v>
      </c>
      <c r="C43" s="994" t="s">
        <v>2071</v>
      </c>
      <c r="D43" s="1878" t="s">
        <v>121</v>
      </c>
    </row>
    <row r="44" spans="1:4" x14ac:dyDescent="0.2">
      <c r="A44" s="1226" t="s">
        <v>406</v>
      </c>
      <c r="B44" s="994" t="s">
        <v>2072</v>
      </c>
      <c r="C44" s="994" t="s">
        <v>2071</v>
      </c>
      <c r="D44" s="1878" t="s">
        <v>121</v>
      </c>
    </row>
    <row r="45" spans="1:4" x14ac:dyDescent="0.2">
      <c r="A45" s="1226" t="s">
        <v>407</v>
      </c>
      <c r="B45" s="994" t="s">
        <v>2072</v>
      </c>
      <c r="C45" s="994" t="s">
        <v>2071</v>
      </c>
      <c r="D45" s="1878" t="s">
        <v>121</v>
      </c>
    </row>
    <row r="46" spans="1:4" x14ac:dyDescent="0.2">
      <c r="A46" s="1226" t="s">
        <v>408</v>
      </c>
      <c r="B46" s="994" t="s">
        <v>2073</v>
      </c>
      <c r="C46" s="994" t="s">
        <v>2073</v>
      </c>
      <c r="D46" s="1878" t="s">
        <v>121</v>
      </c>
    </row>
    <row r="47" spans="1:4" x14ac:dyDescent="0.2">
      <c r="A47" s="1226" t="s">
        <v>409</v>
      </c>
      <c r="B47" s="994" t="s">
        <v>2073</v>
      </c>
      <c r="C47" s="994" t="s">
        <v>2073</v>
      </c>
      <c r="D47" s="1878" t="s">
        <v>121</v>
      </c>
    </row>
    <row r="48" spans="1:4" x14ac:dyDescent="0.2">
      <c r="A48" s="1226" t="s">
        <v>410</v>
      </c>
      <c r="B48" s="994" t="s">
        <v>2073</v>
      </c>
      <c r="C48" s="994" t="s">
        <v>2073</v>
      </c>
      <c r="D48" s="1878" t="s">
        <v>121</v>
      </c>
    </row>
    <row r="49" spans="1:4" x14ac:dyDescent="0.2">
      <c r="A49" s="1226" t="s">
        <v>411</v>
      </c>
      <c r="B49" s="994" t="s">
        <v>2073</v>
      </c>
      <c r="C49" s="994" t="s">
        <v>2073</v>
      </c>
      <c r="D49" s="1878" t="s">
        <v>121</v>
      </c>
    </row>
    <row r="50" spans="1:4" x14ac:dyDescent="0.2">
      <c r="A50" s="1226" t="s">
        <v>412</v>
      </c>
      <c r="B50" s="994" t="s">
        <v>2074</v>
      </c>
      <c r="C50" s="994" t="s">
        <v>2074</v>
      </c>
      <c r="D50" s="1878" t="s">
        <v>121</v>
      </c>
    </row>
    <row r="51" spans="1:4" x14ac:dyDescent="0.2">
      <c r="A51" s="1226" t="s">
        <v>413</v>
      </c>
      <c r="B51" s="994" t="s">
        <v>2074</v>
      </c>
      <c r="C51" s="994" t="s">
        <v>2074</v>
      </c>
      <c r="D51" s="1878" t="s">
        <v>121</v>
      </c>
    </row>
    <row r="52" spans="1:4" x14ac:dyDescent="0.2">
      <c r="A52" s="1226" t="s">
        <v>414</v>
      </c>
      <c r="B52" s="994" t="s">
        <v>2074</v>
      </c>
      <c r="C52" s="994" t="s">
        <v>2074</v>
      </c>
      <c r="D52" s="1878" t="s">
        <v>121</v>
      </c>
    </row>
    <row r="53" spans="1:4" x14ac:dyDescent="0.2">
      <c r="A53" s="1226" t="s">
        <v>651</v>
      </c>
      <c r="B53" s="994" t="s">
        <v>2074</v>
      </c>
      <c r="C53" s="994" t="s">
        <v>2074</v>
      </c>
      <c r="D53" s="1878" t="s">
        <v>121</v>
      </c>
    </row>
    <row r="54" spans="1:4" x14ac:dyDescent="0.2">
      <c r="A54" s="1226" t="s">
        <v>652</v>
      </c>
      <c r="B54" s="994" t="s">
        <v>2074</v>
      </c>
      <c r="C54" s="994" t="s">
        <v>2074</v>
      </c>
      <c r="D54" s="1878" t="s">
        <v>121</v>
      </c>
    </row>
    <row r="55" spans="1:4" x14ac:dyDescent="0.2">
      <c r="A55" s="1226" t="s">
        <v>653</v>
      </c>
      <c r="B55" s="994" t="s">
        <v>2074</v>
      </c>
      <c r="C55" s="994" t="s">
        <v>2074</v>
      </c>
      <c r="D55" s="1878" t="s">
        <v>121</v>
      </c>
    </row>
    <row r="56" spans="1:4" x14ac:dyDescent="0.2">
      <c r="A56" s="1226" t="s">
        <v>654</v>
      </c>
      <c r="B56" s="994" t="s">
        <v>2075</v>
      </c>
      <c r="C56" s="994" t="s">
        <v>2073</v>
      </c>
      <c r="D56" s="1878" t="s">
        <v>121</v>
      </c>
    </row>
    <row r="57" spans="1:4" x14ac:dyDescent="0.2">
      <c r="A57" s="1226" t="s">
        <v>655</v>
      </c>
      <c r="B57" s="994" t="s">
        <v>2075</v>
      </c>
      <c r="C57" s="994" t="s">
        <v>2073</v>
      </c>
      <c r="D57" s="1878" t="s">
        <v>121</v>
      </c>
    </row>
    <row r="58" spans="1:4" x14ac:dyDescent="0.2">
      <c r="A58" s="1226" t="s">
        <v>656</v>
      </c>
      <c r="B58" s="994" t="s">
        <v>2075</v>
      </c>
      <c r="C58" s="994" t="s">
        <v>2073</v>
      </c>
      <c r="D58" s="1878" t="s">
        <v>121</v>
      </c>
    </row>
    <row r="59" spans="1:4" x14ac:dyDescent="0.2">
      <c r="A59" s="1226" t="s">
        <v>657</v>
      </c>
      <c r="B59" s="994" t="s">
        <v>2075</v>
      </c>
      <c r="C59" s="994" t="s">
        <v>2073</v>
      </c>
      <c r="D59" s="1878" t="s">
        <v>121</v>
      </c>
    </row>
    <row r="60" spans="1:4" x14ac:dyDescent="0.2">
      <c r="A60" s="1226" t="s">
        <v>658</v>
      </c>
      <c r="B60" s="994" t="s">
        <v>2075</v>
      </c>
      <c r="C60" s="994" t="s">
        <v>2073</v>
      </c>
      <c r="D60" s="1878" t="s">
        <v>121</v>
      </c>
    </row>
    <row r="61" spans="1:4" x14ac:dyDescent="0.2">
      <c r="A61" s="1226" t="s">
        <v>659</v>
      </c>
      <c r="B61" s="994" t="s">
        <v>2076</v>
      </c>
      <c r="C61" s="994" t="s">
        <v>2074</v>
      </c>
      <c r="D61" s="1878" t="s">
        <v>121</v>
      </c>
    </row>
    <row r="62" spans="1:4" x14ac:dyDescent="0.2">
      <c r="A62" s="1226" t="s">
        <v>660</v>
      </c>
      <c r="B62" s="994" t="s">
        <v>2076</v>
      </c>
      <c r="C62" s="994" t="s">
        <v>2074</v>
      </c>
      <c r="D62" s="1878" t="s">
        <v>121</v>
      </c>
    </row>
    <row r="63" spans="1:4" x14ac:dyDescent="0.2">
      <c r="A63" s="1226" t="s">
        <v>661</v>
      </c>
      <c r="B63" s="994" t="s">
        <v>2076</v>
      </c>
      <c r="C63" s="994" t="s">
        <v>2074</v>
      </c>
      <c r="D63" s="1878" t="s">
        <v>121</v>
      </c>
    </row>
    <row r="64" spans="1:4" x14ac:dyDescent="0.2">
      <c r="A64" s="1227" t="s">
        <v>662</v>
      </c>
      <c r="B64" s="1224" t="s">
        <v>2077</v>
      </c>
      <c r="C64" s="1224" t="s">
        <v>2074</v>
      </c>
      <c r="D64" s="1879" t="s">
        <v>121</v>
      </c>
    </row>
    <row r="65" spans="1:4" x14ac:dyDescent="0.2">
      <c r="A65" s="1225" t="s">
        <v>445</v>
      </c>
      <c r="B65" s="993" t="s">
        <v>2078</v>
      </c>
      <c r="C65" s="993" t="s">
        <v>2087</v>
      </c>
      <c r="D65" s="1877" t="s">
        <v>120</v>
      </c>
    </row>
    <row r="66" spans="1:4" x14ac:dyDescent="0.2">
      <c r="A66" s="1226" t="s">
        <v>446</v>
      </c>
      <c r="B66" s="994" t="s">
        <v>2078</v>
      </c>
      <c r="C66" s="994" t="s">
        <v>2087</v>
      </c>
      <c r="D66" s="1878" t="s">
        <v>120</v>
      </c>
    </row>
    <row r="67" spans="1:4" x14ac:dyDescent="0.2">
      <c r="A67" s="1226" t="s">
        <v>447</v>
      </c>
      <c r="B67" s="994" t="s">
        <v>2078</v>
      </c>
      <c r="C67" s="994" t="s">
        <v>2087</v>
      </c>
      <c r="D67" s="1878" t="s">
        <v>120</v>
      </c>
    </row>
    <row r="68" spans="1:4" x14ac:dyDescent="0.2">
      <c r="A68" s="1226" t="s">
        <v>448</v>
      </c>
      <c r="B68" s="994" t="s">
        <v>2078</v>
      </c>
      <c r="C68" s="994" t="s">
        <v>2087</v>
      </c>
      <c r="D68" s="1878" t="s">
        <v>120</v>
      </c>
    </row>
    <row r="69" spans="1:4" x14ac:dyDescent="0.2">
      <c r="A69" s="1226" t="s">
        <v>449</v>
      </c>
      <c r="B69" s="994" t="s">
        <v>2078</v>
      </c>
      <c r="C69" s="994" t="s">
        <v>2087</v>
      </c>
      <c r="D69" s="1878" t="s">
        <v>120</v>
      </c>
    </row>
    <row r="70" spans="1:4" x14ac:dyDescent="0.2">
      <c r="A70" s="1226" t="s">
        <v>450</v>
      </c>
      <c r="B70" s="994" t="s">
        <v>2078</v>
      </c>
      <c r="C70" s="994" t="s">
        <v>2087</v>
      </c>
      <c r="D70" s="1878" t="s">
        <v>120</v>
      </c>
    </row>
    <row r="71" spans="1:4" x14ac:dyDescent="0.2">
      <c r="A71" s="1226" t="s">
        <v>451</v>
      </c>
      <c r="B71" s="994" t="s">
        <v>2078</v>
      </c>
      <c r="C71" s="994" t="s">
        <v>2087</v>
      </c>
      <c r="D71" s="1878" t="s">
        <v>120</v>
      </c>
    </row>
    <row r="72" spans="1:4" x14ac:dyDescent="0.2">
      <c r="A72" s="1226" t="s">
        <v>452</v>
      </c>
      <c r="B72" s="994" t="s">
        <v>2079</v>
      </c>
      <c r="C72" s="994" t="s">
        <v>2087</v>
      </c>
      <c r="D72" s="1878" t="s">
        <v>120</v>
      </c>
    </row>
    <row r="73" spans="1:4" x14ac:dyDescent="0.2">
      <c r="A73" s="1226" t="s">
        <v>453</v>
      </c>
      <c r="B73" s="994" t="s">
        <v>2079</v>
      </c>
      <c r="C73" s="994" t="s">
        <v>2087</v>
      </c>
      <c r="D73" s="1878" t="s">
        <v>120</v>
      </c>
    </row>
    <row r="74" spans="1:4" x14ac:dyDescent="0.2">
      <c r="A74" s="1226" t="s">
        <v>454</v>
      </c>
      <c r="B74" s="994" t="s">
        <v>2079</v>
      </c>
      <c r="C74" s="994" t="s">
        <v>2087</v>
      </c>
      <c r="D74" s="1878" t="s">
        <v>120</v>
      </c>
    </row>
    <row r="75" spans="1:4" x14ac:dyDescent="0.2">
      <c r="A75" s="1226" t="s">
        <v>455</v>
      </c>
      <c r="B75" s="994" t="s">
        <v>2079</v>
      </c>
      <c r="C75" s="994" t="s">
        <v>2087</v>
      </c>
      <c r="D75" s="1878" t="s">
        <v>120</v>
      </c>
    </row>
    <row r="76" spans="1:4" x14ac:dyDescent="0.2">
      <c r="A76" s="1226" t="s">
        <v>456</v>
      </c>
      <c r="B76" s="994" t="s">
        <v>2079</v>
      </c>
      <c r="C76" s="994" t="s">
        <v>2087</v>
      </c>
      <c r="D76" s="1878" t="s">
        <v>120</v>
      </c>
    </row>
    <row r="77" spans="1:4" x14ac:dyDescent="0.2">
      <c r="A77" s="1226" t="s">
        <v>663</v>
      </c>
      <c r="B77" s="994" t="s">
        <v>2079</v>
      </c>
      <c r="C77" s="994" t="s">
        <v>2087</v>
      </c>
      <c r="D77" s="1878" t="s">
        <v>120</v>
      </c>
    </row>
    <row r="78" spans="1:4" x14ac:dyDescent="0.2">
      <c r="A78" s="1226" t="s">
        <v>664</v>
      </c>
      <c r="B78" s="994" t="s">
        <v>2080</v>
      </c>
      <c r="C78" s="994" t="s">
        <v>2087</v>
      </c>
      <c r="D78" s="1878" t="s">
        <v>120</v>
      </c>
    </row>
    <row r="79" spans="1:4" x14ac:dyDescent="0.2">
      <c r="A79" s="1226" t="s">
        <v>665</v>
      </c>
      <c r="B79" s="994" t="s">
        <v>2080</v>
      </c>
      <c r="C79" s="994" t="s">
        <v>2087</v>
      </c>
      <c r="D79" s="1878" t="s">
        <v>120</v>
      </c>
    </row>
    <row r="80" spans="1:4" x14ac:dyDescent="0.2">
      <c r="A80" s="1226" t="s">
        <v>666</v>
      </c>
      <c r="B80" s="994" t="s">
        <v>2080</v>
      </c>
      <c r="C80" s="994" t="s">
        <v>2087</v>
      </c>
      <c r="D80" s="1878" t="s">
        <v>120</v>
      </c>
    </row>
    <row r="81" spans="1:4" x14ac:dyDescent="0.2">
      <c r="A81" s="1227" t="s">
        <v>667</v>
      </c>
      <c r="B81" s="1224" t="s">
        <v>2080</v>
      </c>
      <c r="C81" s="1224" t="s">
        <v>2087</v>
      </c>
      <c r="D81" s="1879" t="s">
        <v>120</v>
      </c>
    </row>
    <row r="82" spans="1:4" x14ac:dyDescent="0.2">
      <c r="A82" s="1225" t="s">
        <v>457</v>
      </c>
      <c r="B82" s="993" t="s">
        <v>2081</v>
      </c>
      <c r="C82" s="993" t="s">
        <v>2081</v>
      </c>
      <c r="D82" s="1877" t="s">
        <v>640</v>
      </c>
    </row>
    <row r="83" spans="1:4" x14ac:dyDescent="0.2">
      <c r="A83" s="1226" t="s">
        <v>458</v>
      </c>
      <c r="B83" s="994" t="s">
        <v>2081</v>
      </c>
      <c r="C83" s="994" t="s">
        <v>2081</v>
      </c>
      <c r="D83" s="1878" t="s">
        <v>640</v>
      </c>
    </row>
    <row r="84" spans="1:4" x14ac:dyDescent="0.2">
      <c r="A84" s="1226" t="s">
        <v>459</v>
      </c>
      <c r="B84" s="994" t="s">
        <v>2081</v>
      </c>
      <c r="C84" s="994" t="s">
        <v>2081</v>
      </c>
      <c r="D84" s="1878" t="s">
        <v>640</v>
      </c>
    </row>
    <row r="85" spans="1:4" x14ac:dyDescent="0.2">
      <c r="A85" s="1226" t="s">
        <v>460</v>
      </c>
      <c r="B85" s="994" t="s">
        <v>2081</v>
      </c>
      <c r="C85" s="994" t="s">
        <v>2081</v>
      </c>
      <c r="D85" s="1878" t="s">
        <v>640</v>
      </c>
    </row>
    <row r="86" spans="1:4" x14ac:dyDescent="0.2">
      <c r="A86" s="1227" t="s">
        <v>461</v>
      </c>
      <c r="B86" s="1224" t="s">
        <v>2081</v>
      </c>
      <c r="C86" s="1224" t="s">
        <v>2081</v>
      </c>
      <c r="D86" s="1879" t="s">
        <v>640</v>
      </c>
    </row>
    <row r="87" spans="1:4" x14ac:dyDescent="0.2">
      <c r="A87" s="1226" t="s">
        <v>366</v>
      </c>
      <c r="B87" s="994" t="s">
        <v>2082</v>
      </c>
      <c r="C87" s="994" t="s">
        <v>668</v>
      </c>
      <c r="D87" s="1878" t="s">
        <v>122</v>
      </c>
    </row>
    <row r="88" spans="1:4" x14ac:dyDescent="0.2">
      <c r="A88" s="1226" t="s">
        <v>367</v>
      </c>
      <c r="B88" s="994" t="s">
        <v>2082</v>
      </c>
      <c r="C88" s="994" t="s">
        <v>668</v>
      </c>
      <c r="D88" s="1878" t="s">
        <v>122</v>
      </c>
    </row>
    <row r="89" spans="1:4" x14ac:dyDescent="0.2">
      <c r="A89" s="1226" t="s">
        <v>368</v>
      </c>
      <c r="B89" s="994" t="s">
        <v>2082</v>
      </c>
      <c r="C89" s="994" t="s">
        <v>668</v>
      </c>
      <c r="D89" s="1878" t="s">
        <v>122</v>
      </c>
    </row>
    <row r="90" spans="1:4" x14ac:dyDescent="0.2">
      <c r="A90" s="1226" t="s">
        <v>369</v>
      </c>
      <c r="B90" s="994" t="s">
        <v>2082</v>
      </c>
      <c r="C90" s="994" t="s">
        <v>668</v>
      </c>
      <c r="D90" s="1878" t="s">
        <v>122</v>
      </c>
    </row>
    <row r="91" spans="1:4" x14ac:dyDescent="0.2">
      <c r="A91" s="1226" t="s">
        <v>370</v>
      </c>
      <c r="B91" s="994" t="s">
        <v>2082</v>
      </c>
      <c r="C91" s="994" t="s">
        <v>668</v>
      </c>
      <c r="D91" s="1878" t="s">
        <v>122</v>
      </c>
    </row>
    <row r="92" spans="1:4" x14ac:dyDescent="0.2">
      <c r="A92" s="1226" t="s">
        <v>371</v>
      </c>
      <c r="B92" s="994" t="s">
        <v>2082</v>
      </c>
      <c r="C92" s="994" t="s">
        <v>668</v>
      </c>
      <c r="D92" s="1878" t="s">
        <v>122</v>
      </c>
    </row>
    <row r="93" spans="1:4" x14ac:dyDescent="0.2">
      <c r="A93" s="1226" t="s">
        <v>372</v>
      </c>
      <c r="B93" s="994" t="s">
        <v>669</v>
      </c>
      <c r="C93" s="994" t="s">
        <v>668</v>
      </c>
      <c r="D93" s="1878" t="s">
        <v>122</v>
      </c>
    </row>
    <row r="94" spans="1:4" x14ac:dyDescent="0.2">
      <c r="A94" s="1226" t="s">
        <v>373</v>
      </c>
      <c r="B94" s="994" t="s">
        <v>669</v>
      </c>
      <c r="C94" s="994" t="s">
        <v>668</v>
      </c>
      <c r="D94" s="1878" t="s">
        <v>122</v>
      </c>
    </row>
    <row r="95" spans="1:4" x14ac:dyDescent="0.2">
      <c r="A95" s="1226" t="s">
        <v>374</v>
      </c>
      <c r="B95" s="994" t="s">
        <v>669</v>
      </c>
      <c r="C95" s="994" t="s">
        <v>668</v>
      </c>
      <c r="D95" s="1878" t="s">
        <v>122</v>
      </c>
    </row>
    <row r="96" spans="1:4" x14ac:dyDescent="0.2">
      <c r="A96" s="1226" t="s">
        <v>375</v>
      </c>
      <c r="B96" s="994" t="s">
        <v>669</v>
      </c>
      <c r="C96" s="994" t="s">
        <v>668</v>
      </c>
      <c r="D96" s="1878" t="s">
        <v>122</v>
      </c>
    </row>
    <row r="97" spans="1:4" x14ac:dyDescent="0.2">
      <c r="A97" s="1226" t="s">
        <v>376</v>
      </c>
      <c r="B97" s="994" t="s">
        <v>669</v>
      </c>
      <c r="C97" s="994" t="s">
        <v>668</v>
      </c>
      <c r="D97" s="1878" t="s">
        <v>122</v>
      </c>
    </row>
    <row r="98" spans="1:4" x14ac:dyDescent="0.2">
      <c r="A98" s="1226" t="s">
        <v>377</v>
      </c>
      <c r="B98" s="994" t="s">
        <v>669</v>
      </c>
      <c r="C98" s="994" t="s">
        <v>668</v>
      </c>
      <c r="D98" s="1878" t="s">
        <v>122</v>
      </c>
    </row>
    <row r="99" spans="1:4" x14ac:dyDescent="0.2">
      <c r="A99" s="1226" t="s">
        <v>378</v>
      </c>
      <c r="B99" s="994" t="s">
        <v>2083</v>
      </c>
      <c r="C99" s="994" t="s">
        <v>668</v>
      </c>
      <c r="D99" s="1878" t="s">
        <v>122</v>
      </c>
    </row>
    <row r="100" spans="1:4" x14ac:dyDescent="0.2">
      <c r="A100" s="1226" t="s">
        <v>379</v>
      </c>
      <c r="B100" s="994" t="s">
        <v>2083</v>
      </c>
      <c r="C100" s="994" t="s">
        <v>668</v>
      </c>
      <c r="D100" s="1878" t="s">
        <v>122</v>
      </c>
    </row>
    <row r="101" spans="1:4" x14ac:dyDescent="0.2">
      <c r="A101" s="1226" t="s">
        <v>380</v>
      </c>
      <c r="B101" s="994" t="s">
        <v>2083</v>
      </c>
      <c r="C101" s="994" t="s">
        <v>668</v>
      </c>
      <c r="D101" s="1878" t="s">
        <v>122</v>
      </c>
    </row>
    <row r="102" spans="1:4" x14ac:dyDescent="0.2">
      <c r="A102" s="1226" t="s">
        <v>381</v>
      </c>
      <c r="B102" s="994" t="s">
        <v>2083</v>
      </c>
      <c r="C102" s="994" t="s">
        <v>668</v>
      </c>
      <c r="D102" s="1878" t="s">
        <v>122</v>
      </c>
    </row>
    <row r="103" spans="1:4" x14ac:dyDescent="0.2">
      <c r="A103" s="1226" t="s">
        <v>382</v>
      </c>
      <c r="B103" s="994" t="s">
        <v>670</v>
      </c>
      <c r="C103" s="994" t="s">
        <v>668</v>
      </c>
      <c r="D103" s="1878" t="s">
        <v>122</v>
      </c>
    </row>
    <row r="104" spans="1:4" x14ac:dyDescent="0.2">
      <c r="A104" s="1226" t="s">
        <v>383</v>
      </c>
      <c r="B104" s="994" t="s">
        <v>670</v>
      </c>
      <c r="C104" s="994" t="s">
        <v>668</v>
      </c>
      <c r="D104" s="1878" t="s">
        <v>122</v>
      </c>
    </row>
    <row r="105" spans="1:4" x14ac:dyDescent="0.2">
      <c r="A105" s="1226" t="s">
        <v>384</v>
      </c>
      <c r="B105" s="994" t="s">
        <v>670</v>
      </c>
      <c r="C105" s="994" t="s">
        <v>668</v>
      </c>
      <c r="D105" s="1878" t="s">
        <v>122</v>
      </c>
    </row>
    <row r="106" spans="1:4" x14ac:dyDescent="0.2">
      <c r="A106" s="1226" t="s">
        <v>671</v>
      </c>
      <c r="B106" s="994" t="s">
        <v>670</v>
      </c>
      <c r="C106" s="994" t="s">
        <v>668</v>
      </c>
      <c r="D106" s="1878" t="s">
        <v>122</v>
      </c>
    </row>
    <row r="107" spans="1:4" x14ac:dyDescent="0.2">
      <c r="A107" s="1226" t="s">
        <v>672</v>
      </c>
      <c r="B107" s="994" t="s">
        <v>670</v>
      </c>
      <c r="C107" s="994" t="s">
        <v>668</v>
      </c>
      <c r="D107" s="1878" t="s">
        <v>122</v>
      </c>
    </row>
    <row r="108" spans="1:4" x14ac:dyDescent="0.2">
      <c r="A108" s="1226" t="s">
        <v>673</v>
      </c>
      <c r="B108" s="994" t="s">
        <v>674</v>
      </c>
      <c r="C108" s="994" t="s">
        <v>674</v>
      </c>
      <c r="D108" s="1878" t="s">
        <v>122</v>
      </c>
    </row>
    <row r="109" spans="1:4" x14ac:dyDescent="0.2">
      <c r="A109" s="1226" t="s">
        <v>675</v>
      </c>
      <c r="B109" s="994" t="s">
        <v>674</v>
      </c>
      <c r="C109" s="994" t="s">
        <v>674</v>
      </c>
      <c r="D109" s="1878" t="s">
        <v>122</v>
      </c>
    </row>
    <row r="110" spans="1:4" x14ac:dyDescent="0.2">
      <c r="A110" s="1226" t="s">
        <v>676</v>
      </c>
      <c r="B110" s="994" t="s">
        <v>674</v>
      </c>
      <c r="C110" s="994" t="s">
        <v>674</v>
      </c>
      <c r="D110" s="1878" t="s">
        <v>122</v>
      </c>
    </row>
    <row r="111" spans="1:4" x14ac:dyDescent="0.2">
      <c r="A111" s="1226" t="s">
        <v>677</v>
      </c>
      <c r="B111" s="994" t="s">
        <v>674</v>
      </c>
      <c r="C111" s="994" t="s">
        <v>674</v>
      </c>
      <c r="D111" s="1878" t="s">
        <v>122</v>
      </c>
    </row>
    <row r="112" spans="1:4" x14ac:dyDescent="0.2">
      <c r="A112" s="1226" t="s">
        <v>678</v>
      </c>
      <c r="B112" s="994" t="s">
        <v>674</v>
      </c>
      <c r="C112" s="994" t="s">
        <v>674</v>
      </c>
      <c r="D112" s="1878" t="s">
        <v>122</v>
      </c>
    </row>
    <row r="113" spans="1:4" x14ac:dyDescent="0.2">
      <c r="A113" s="1226" t="s">
        <v>679</v>
      </c>
      <c r="B113" s="994" t="s">
        <v>674</v>
      </c>
      <c r="C113" s="994" t="s">
        <v>674</v>
      </c>
      <c r="D113" s="1878" t="s">
        <v>122</v>
      </c>
    </row>
    <row r="114" spans="1:4" x14ac:dyDescent="0.2">
      <c r="A114" s="1226" t="s">
        <v>680</v>
      </c>
      <c r="B114" s="994" t="s">
        <v>681</v>
      </c>
      <c r="C114" s="994" t="s">
        <v>674</v>
      </c>
      <c r="D114" s="1878" t="s">
        <v>122</v>
      </c>
    </row>
    <row r="115" spans="1:4" x14ac:dyDescent="0.2">
      <c r="A115" s="1226" t="s">
        <v>682</v>
      </c>
      <c r="B115" s="994" t="s">
        <v>681</v>
      </c>
      <c r="C115" s="994" t="s">
        <v>674</v>
      </c>
      <c r="D115" s="1878" t="s">
        <v>122</v>
      </c>
    </row>
    <row r="116" spans="1:4" x14ac:dyDescent="0.2">
      <c r="A116" s="1226" t="s">
        <v>683</v>
      </c>
      <c r="B116" s="994" t="s">
        <v>681</v>
      </c>
      <c r="C116" s="994" t="s">
        <v>674</v>
      </c>
      <c r="D116" s="1878" t="s">
        <v>122</v>
      </c>
    </row>
    <row r="117" spans="1:4" x14ac:dyDescent="0.2">
      <c r="A117" s="1226" t="s">
        <v>684</v>
      </c>
      <c r="B117" s="994" t="s">
        <v>681</v>
      </c>
      <c r="C117" s="994" t="s">
        <v>674</v>
      </c>
      <c r="D117" s="1878" t="s">
        <v>122</v>
      </c>
    </row>
    <row r="118" spans="1:4" x14ac:dyDescent="0.2">
      <c r="A118" s="1226" t="s">
        <v>685</v>
      </c>
      <c r="B118" s="994" t="s">
        <v>681</v>
      </c>
      <c r="C118" s="994" t="s">
        <v>674</v>
      </c>
      <c r="D118" s="1878" t="s">
        <v>122</v>
      </c>
    </row>
    <row r="119" spans="1:4" x14ac:dyDescent="0.2">
      <c r="A119" s="1226" t="s">
        <v>686</v>
      </c>
      <c r="B119" s="994" t="s">
        <v>681</v>
      </c>
      <c r="C119" s="994" t="s">
        <v>674</v>
      </c>
      <c r="D119" s="1878" t="s">
        <v>122</v>
      </c>
    </row>
    <row r="120" spans="1:4" x14ac:dyDescent="0.2">
      <c r="A120" s="1225" t="s">
        <v>415</v>
      </c>
      <c r="B120" s="993" t="s">
        <v>2084</v>
      </c>
      <c r="C120" s="993" t="s">
        <v>2084</v>
      </c>
      <c r="D120" s="1877" t="s">
        <v>132</v>
      </c>
    </row>
    <row r="121" spans="1:4" x14ac:dyDescent="0.2">
      <c r="A121" s="1226" t="s">
        <v>416</v>
      </c>
      <c r="B121" s="994" t="s">
        <v>2084</v>
      </c>
      <c r="C121" s="994" t="s">
        <v>2084</v>
      </c>
      <c r="D121" s="1878" t="s">
        <v>132</v>
      </c>
    </row>
    <row r="122" spans="1:4" x14ac:dyDescent="0.2">
      <c r="A122" s="1226" t="s">
        <v>417</v>
      </c>
      <c r="B122" s="994" t="s">
        <v>2084</v>
      </c>
      <c r="C122" s="994" t="s">
        <v>2084</v>
      </c>
      <c r="D122" s="1878" t="s">
        <v>132</v>
      </c>
    </row>
    <row r="123" spans="1:4" x14ac:dyDescent="0.2">
      <c r="A123" s="1226" t="s">
        <v>418</v>
      </c>
      <c r="B123" s="994" t="s">
        <v>2084</v>
      </c>
      <c r="C123" s="994" t="s">
        <v>2084</v>
      </c>
      <c r="D123" s="1878" t="s">
        <v>132</v>
      </c>
    </row>
    <row r="124" spans="1:4" x14ac:dyDescent="0.2">
      <c r="A124" s="1226" t="s">
        <v>419</v>
      </c>
      <c r="B124" s="994" t="s">
        <v>2084</v>
      </c>
      <c r="C124" s="994" t="s">
        <v>2084</v>
      </c>
      <c r="D124" s="1878" t="s">
        <v>132</v>
      </c>
    </row>
    <row r="125" spans="1:4" x14ac:dyDescent="0.2">
      <c r="A125" s="1226" t="s">
        <v>420</v>
      </c>
      <c r="B125" s="994" t="s">
        <v>2084</v>
      </c>
      <c r="C125" s="994" t="s">
        <v>2084</v>
      </c>
      <c r="D125" s="1878" t="s">
        <v>132</v>
      </c>
    </row>
    <row r="126" spans="1:4" x14ac:dyDescent="0.2">
      <c r="A126" s="1226" t="s">
        <v>421</v>
      </c>
      <c r="B126" s="994" t="s">
        <v>2084</v>
      </c>
      <c r="C126" s="994" t="s">
        <v>2084</v>
      </c>
      <c r="D126" s="1878" t="s">
        <v>132</v>
      </c>
    </row>
    <row r="127" spans="1:4" x14ac:dyDescent="0.2">
      <c r="A127" s="1226" t="s">
        <v>422</v>
      </c>
      <c r="B127" s="994" t="s">
        <v>2084</v>
      </c>
      <c r="C127" s="994" t="s">
        <v>2084</v>
      </c>
      <c r="D127" s="1878" t="s">
        <v>132</v>
      </c>
    </row>
    <row r="128" spans="1:4" x14ac:dyDescent="0.2">
      <c r="A128" s="1226" t="s">
        <v>423</v>
      </c>
      <c r="B128" s="994" t="s">
        <v>2085</v>
      </c>
      <c r="C128" s="994" t="s">
        <v>2084</v>
      </c>
      <c r="D128" s="1878" t="s">
        <v>132</v>
      </c>
    </row>
    <row r="129" spans="1:4" x14ac:dyDescent="0.2">
      <c r="A129" s="1226" t="s">
        <v>424</v>
      </c>
      <c r="B129" s="994" t="s">
        <v>2085</v>
      </c>
      <c r="C129" s="994" t="s">
        <v>2084</v>
      </c>
      <c r="D129" s="1878" t="s">
        <v>132</v>
      </c>
    </row>
    <row r="130" spans="1:4" x14ac:dyDescent="0.2">
      <c r="A130" s="1227" t="s">
        <v>425</v>
      </c>
      <c r="B130" s="1224" t="s">
        <v>2085</v>
      </c>
      <c r="C130" s="1224" t="s">
        <v>2084</v>
      </c>
      <c r="D130" s="1879" t="s">
        <v>132</v>
      </c>
    </row>
    <row r="131" spans="1:4" x14ac:dyDescent="0.2">
      <c r="A131" s="1225" t="s">
        <v>140</v>
      </c>
      <c r="B131" s="993" t="s">
        <v>140</v>
      </c>
      <c r="C131" s="993" t="s">
        <v>140</v>
      </c>
      <c r="D131" s="1877"/>
    </row>
    <row r="132" spans="1:4" x14ac:dyDescent="0.2">
      <c r="A132" s="1226" t="s">
        <v>140</v>
      </c>
      <c r="B132" s="994" t="s">
        <v>140</v>
      </c>
      <c r="C132" s="994" t="s">
        <v>140</v>
      </c>
      <c r="D132" s="1878"/>
    </row>
    <row r="133" spans="1:4" x14ac:dyDescent="0.2">
      <c r="A133" s="1227" t="s">
        <v>140</v>
      </c>
      <c r="B133" s="1224" t="s">
        <v>140</v>
      </c>
      <c r="C133" s="1224" t="s">
        <v>140</v>
      </c>
      <c r="D133" s="1879"/>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6"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6"/>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7"/>
      <c r="H2" s="136"/>
      <c r="I2" s="447" t="s">
        <v>612</v>
      </c>
      <c r="J2" s="138" t="str">
        <f>'01_Carga'!$G$4</f>
        <v>EDUCACIÓN FÍSICA  (EF)</v>
      </c>
      <c r="M2" s="138"/>
      <c r="O2" s="1478"/>
      <c r="P2" s="1443"/>
      <c r="Q2" s="1475">
        <v>20</v>
      </c>
      <c r="R2" s="1443"/>
      <c r="S2" s="1443"/>
      <c r="T2" s="2039"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8"/>
      <c r="H3" s="135"/>
      <c r="I3" s="447" t="s">
        <v>613</v>
      </c>
      <c r="J3" s="138" t="str">
        <f>'01_Carga'!$L$5</f>
        <v/>
      </c>
      <c r="M3" s="139"/>
      <c r="N3" s="141"/>
      <c r="O3" s="1457"/>
      <c r="P3" s="1444"/>
      <c r="Q3" s="1670">
        <v>0</v>
      </c>
      <c r="R3" s="1671">
        <v>1</v>
      </c>
      <c r="S3" s="1351"/>
      <c r="T3" s="2039"/>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6"/>
      <c r="H4" s="135"/>
      <c r="I4" s="448" t="s">
        <v>496</v>
      </c>
      <c r="J4" s="183" t="str">
        <f>'01_Carga'!$G$6</f>
        <v>VALLADOLID</v>
      </c>
      <c r="M4" s="143"/>
      <c r="O4" s="1387"/>
      <c r="P4" s="1351"/>
      <c r="Q4" s="1672">
        <v>21</v>
      </c>
      <c r="R4" s="1671">
        <v>2</v>
      </c>
      <c r="S4" s="1351"/>
      <c r="T4" s="2039"/>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6"/>
      <c r="H5" s="135"/>
      <c r="I5" s="449" t="s">
        <v>184</v>
      </c>
      <c r="J5" s="450" t="str">
        <f>'01_Carga'!$G$7</f>
        <v/>
      </c>
      <c r="M5" s="146"/>
      <c r="O5" s="1387"/>
      <c r="P5" s="1351"/>
      <c r="Q5" s="1672">
        <v>41</v>
      </c>
      <c r="R5" s="1671">
        <v>3</v>
      </c>
      <c r="S5" s="1351"/>
      <c r="T5" s="2039"/>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6"/>
      <c r="H6" s="2020" t="str">
        <f>IF($O$18&lt;&gt;0,$O$15,"CONVOCATORIA DE ASPIRANTES")</f>
        <v>CONVOCATORIA DE ASPIRANTES</v>
      </c>
      <c r="I6" s="2020"/>
      <c r="J6" s="2020"/>
      <c r="K6" s="2020"/>
      <c r="L6" s="2020"/>
      <c r="M6" s="2020"/>
      <c r="N6" s="2020"/>
      <c r="O6" s="1387"/>
      <c r="P6" s="1351"/>
      <c r="Q6" s="1672">
        <v>61</v>
      </c>
      <c r="R6" s="1671">
        <v>4</v>
      </c>
      <c r="S6" s="1351"/>
      <c r="T6" s="2039"/>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6"/>
      <c r="H7" s="2020"/>
      <c r="I7" s="2020"/>
      <c r="J7" s="2020"/>
      <c r="K7" s="2020"/>
      <c r="L7" s="2020"/>
      <c r="M7" s="2020"/>
      <c r="N7" s="2020"/>
      <c r="O7" s="1665"/>
      <c r="P7" s="1351"/>
      <c r="Q7" s="1672">
        <v>81</v>
      </c>
      <c r="R7" s="1671">
        <v>5</v>
      </c>
      <c r="S7" s="1351"/>
      <c r="T7" s="2039"/>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6"/>
      <c r="H8" s="2138" t="s">
        <v>553</v>
      </c>
      <c r="I8" s="2138"/>
      <c r="J8" s="2138"/>
      <c r="K8" s="2138"/>
      <c r="L8" s="2138"/>
      <c r="M8" s="2138"/>
      <c r="O8" s="1387"/>
      <c r="P8" s="1351"/>
      <c r="Q8" s="1672">
        <v>101</v>
      </c>
      <c r="R8" s="1671">
        <v>6</v>
      </c>
      <c r="S8" s="1351"/>
      <c r="T8" s="2039"/>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6"/>
      <c r="H9" s="2138"/>
      <c r="I9" s="2138"/>
      <c r="J9" s="2138"/>
      <c r="K9" s="2138"/>
      <c r="L9" s="2138"/>
      <c r="M9" s="2138"/>
      <c r="N9" s="880"/>
      <c r="O9" s="1387"/>
      <c r="P9" s="1351"/>
      <c r="Q9" s="1672">
        <v>121</v>
      </c>
      <c r="R9" s="1671">
        <v>7</v>
      </c>
      <c r="S9" s="1351"/>
      <c r="T9" s="2039"/>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6"/>
      <c r="H10" s="2138"/>
      <c r="I10" s="2138"/>
      <c r="J10" s="2138"/>
      <c r="K10" s="2138"/>
      <c r="L10" s="2138"/>
      <c r="M10" s="2138"/>
      <c r="O10" s="1387"/>
      <c r="P10" s="1351"/>
      <c r="Q10" s="1672">
        <v>141</v>
      </c>
      <c r="R10" s="1671">
        <v>8</v>
      </c>
      <c r="S10" s="1351"/>
      <c r="T10" s="2039"/>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6"/>
      <c r="H11" s="2138"/>
      <c r="I11" s="2138"/>
      <c r="J11" s="2138"/>
      <c r="K11" s="2138"/>
      <c r="L11" s="2138"/>
      <c r="M11" s="2138"/>
      <c r="N11" s="524"/>
      <c r="O11" s="1387"/>
      <c r="P11" s="1351"/>
      <c r="Q11" s="1672">
        <v>161</v>
      </c>
      <c r="R11" s="1671">
        <v>9</v>
      </c>
      <c r="S11" s="1351"/>
      <c r="T11" s="2039"/>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6"/>
      <c r="H12" s="898"/>
      <c r="I12" s="898"/>
      <c r="J12" s="898"/>
      <c r="K12" s="898"/>
      <c r="L12" s="898"/>
      <c r="M12" s="898"/>
      <c r="N12" s="524"/>
      <c r="O12" s="1387"/>
      <c r="P12" s="1351"/>
      <c r="Q12" s="1387"/>
      <c r="R12" s="1664"/>
      <c r="S12" s="1351"/>
      <c r="T12" s="2039"/>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4" t="s">
        <v>42</v>
      </c>
      <c r="D13" s="2043"/>
      <c r="E13" s="1498"/>
      <c r="F13" s="2046" t="s">
        <v>359</v>
      </c>
      <c r="G13" s="1836"/>
      <c r="H13" s="1137"/>
      <c r="I13" s="1137"/>
      <c r="J13" s="897" t="s">
        <v>148</v>
      </c>
      <c r="K13" s="2139" t="str">
        <f>IF(F8&gt;0,SUBTOTAL(4,$F$19:$F$178),"")</f>
        <v/>
      </c>
      <c r="L13" s="2139"/>
      <c r="M13" s="1137"/>
      <c r="N13" s="524"/>
      <c r="O13" s="1387"/>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4"/>
      <c r="D14" s="2045"/>
      <c r="E14" s="1499"/>
      <c r="F14" s="2047"/>
      <c r="G14" s="1837"/>
      <c r="H14" s="1137"/>
      <c r="I14" s="1137"/>
      <c r="J14" s="1144" t="s">
        <v>149</v>
      </c>
      <c r="K14" s="1145">
        <v>0.375</v>
      </c>
      <c r="L14" s="898"/>
      <c r="M14" s="1137"/>
      <c r="N14" s="438"/>
      <c r="O14" s="1387"/>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4"/>
      <c r="D15" s="2045"/>
      <c r="E15" s="1499"/>
      <c r="F15" s="2047"/>
      <c r="G15" s="1837"/>
      <c r="H15" s="443"/>
      <c r="I15" s="200"/>
      <c r="J15" s="2017" t="s">
        <v>580</v>
      </c>
      <c r="K15" s="2017"/>
      <c r="L15" s="2017"/>
      <c r="M15" s="2017"/>
      <c r="O15" s="1666" t="str">
        <f>IF(O18&gt;0,"No convoque a este aspirante: NO superó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7"/>
      <c r="G16" s="1839"/>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9"/>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40"/>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EF__1</v>
      </c>
      <c r="B19" s="1405"/>
      <c r="C19" s="1515" t="str">
        <f>'12_P1_Lista'!T18</f>
        <v/>
      </c>
      <c r="D19" s="1663" t="str">
        <f>'12_P1_Lista'!U18</f>
        <v/>
      </c>
      <c r="E19" s="1502" t="str">
        <f>IF(F19&lt;&gt;0,COUNTIF($F$19:F19,F19),"")</f>
        <v/>
      </c>
      <c r="F19" s="554"/>
      <c r="G19" s="1841"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EF__2</v>
      </c>
      <c r="B20" s="1405"/>
      <c r="C20" s="1460" t="str">
        <f>'12_P1_Lista'!T19</f>
        <v/>
      </c>
      <c r="D20" s="1461" t="str">
        <f>'12_P1_Lista'!U19</f>
        <v/>
      </c>
      <c r="E20" s="1502" t="str">
        <f>IF(F20&lt;&gt;0,COUNTIF($F$19:F20,F20),"")</f>
        <v/>
      </c>
      <c r="F20" s="554"/>
      <c r="G20" s="1841"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EF__3</v>
      </c>
      <c r="B21" s="1405"/>
      <c r="C21" s="1460" t="str">
        <f>'12_P1_Lista'!T20</f>
        <v/>
      </c>
      <c r="D21" s="1461" t="str">
        <f>'12_P1_Lista'!U20</f>
        <v/>
      </c>
      <c r="E21" s="1502" t="str">
        <f>IF(F21&lt;&gt;0,COUNTIF($F$19:F21,F21),"")</f>
        <v/>
      </c>
      <c r="F21" s="554"/>
      <c r="G21" s="1841"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EF__4</v>
      </c>
      <c r="B22" s="1405"/>
      <c r="C22" s="1460" t="str">
        <f>'12_P1_Lista'!T21</f>
        <v/>
      </c>
      <c r="D22" s="1461" t="str">
        <f>'12_P1_Lista'!U21</f>
        <v/>
      </c>
      <c r="E22" s="1502" t="str">
        <f>IF(F22&lt;&gt;0,COUNTIF($F$19:F22,F22),"")</f>
        <v/>
      </c>
      <c r="F22" s="554"/>
      <c r="G22" s="1841"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EF__5</v>
      </c>
      <c r="B23" s="1405"/>
      <c r="C23" s="1460" t="str">
        <f>'12_P1_Lista'!T22</f>
        <v/>
      </c>
      <c r="D23" s="1461" t="str">
        <f>'12_P1_Lista'!U22</f>
        <v/>
      </c>
      <c r="E23" s="1502" t="str">
        <f>IF(F23&lt;&gt;0,COUNTIF($F$19:F23,F23),"")</f>
        <v/>
      </c>
      <c r="F23" s="554"/>
      <c r="G23" s="1841"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EF__6</v>
      </c>
      <c r="B24" s="1405"/>
      <c r="C24" s="1460" t="str">
        <f>'12_P1_Lista'!T23</f>
        <v/>
      </c>
      <c r="D24" s="1461" t="str">
        <f>'12_P1_Lista'!U23</f>
        <v/>
      </c>
      <c r="E24" s="1502" t="str">
        <f>IF(F24&lt;&gt;0,COUNTIF($F$19:F24,F24),"")</f>
        <v/>
      </c>
      <c r="F24" s="554"/>
      <c r="G24" s="1841"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EF__7</v>
      </c>
      <c r="B25" s="1405"/>
      <c r="C25" s="1460" t="str">
        <f>'12_P1_Lista'!T24</f>
        <v/>
      </c>
      <c r="D25" s="1461" t="str">
        <f>'12_P1_Lista'!U24</f>
        <v/>
      </c>
      <c r="E25" s="1502" t="str">
        <f>IF(F25&lt;&gt;0,COUNTIF($F$19:F25,F25),"")</f>
        <v/>
      </c>
      <c r="F25" s="554"/>
      <c r="G25" s="1841"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EF__8</v>
      </c>
      <c r="B26" s="1405"/>
      <c r="C26" s="1460" t="str">
        <f>'12_P1_Lista'!T25</f>
        <v/>
      </c>
      <c r="D26" s="1461" t="str">
        <f>'12_P1_Lista'!U25</f>
        <v/>
      </c>
      <c r="E26" s="1502" t="str">
        <f>IF(F26&lt;&gt;0,COUNTIF($F$19:F26,F26),"")</f>
        <v/>
      </c>
      <c r="F26" s="554"/>
      <c r="G26" s="1841"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EF__9</v>
      </c>
      <c r="B27" s="1405"/>
      <c r="C27" s="1460" t="str">
        <f>'12_P1_Lista'!T26</f>
        <v/>
      </c>
      <c r="D27" s="1461" t="str">
        <f>'12_P1_Lista'!U26</f>
        <v/>
      </c>
      <c r="E27" s="1502" t="str">
        <f>IF(F27&lt;&gt;0,COUNTIF($F$19:F27,F27),"")</f>
        <v/>
      </c>
      <c r="F27" s="554"/>
      <c r="G27" s="1841"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EF__10</v>
      </c>
      <c r="B28" s="1405"/>
      <c r="C28" s="1460" t="str">
        <f>'12_P1_Lista'!T27</f>
        <v/>
      </c>
      <c r="D28" s="1461" t="str">
        <f>'12_P1_Lista'!U27</f>
        <v/>
      </c>
      <c r="E28" s="1502" t="str">
        <f>IF(F28&lt;&gt;0,COUNTIF($F$19:F28,F28),"")</f>
        <v/>
      </c>
      <c r="F28" s="554"/>
      <c r="G28" s="1841"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EF__11</v>
      </c>
      <c r="B29" s="1405"/>
      <c r="C29" s="1460" t="str">
        <f>'12_P1_Lista'!T28</f>
        <v/>
      </c>
      <c r="D29" s="1461" t="str">
        <f>'12_P1_Lista'!U28</f>
        <v/>
      </c>
      <c r="E29" s="1502" t="str">
        <f>IF(F29&lt;&gt;0,COUNTIF($F$19:F29,F29),"")</f>
        <v/>
      </c>
      <c r="F29" s="554"/>
      <c r="G29" s="1841"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EF__12</v>
      </c>
      <c r="B30" s="1405"/>
      <c r="C30" s="1460" t="str">
        <f>'12_P1_Lista'!T29</f>
        <v/>
      </c>
      <c r="D30" s="1461" t="str">
        <f>'12_P1_Lista'!U29</f>
        <v/>
      </c>
      <c r="E30" s="1502" t="str">
        <f>IF(F30&lt;&gt;0,COUNTIF($F$19:F30,F30),"")</f>
        <v/>
      </c>
      <c r="F30" s="554"/>
      <c r="G30" s="1841"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EF__13</v>
      </c>
      <c r="B31" s="1405"/>
      <c r="C31" s="1460" t="str">
        <f>'12_P1_Lista'!T30</f>
        <v/>
      </c>
      <c r="D31" s="1461" t="str">
        <f>'12_P1_Lista'!U30</f>
        <v/>
      </c>
      <c r="E31" s="1502" t="str">
        <f>IF(F31&lt;&gt;0,COUNTIF($F$19:F31,F31),"")</f>
        <v/>
      </c>
      <c r="F31" s="554"/>
      <c r="G31" s="1841"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EF__14</v>
      </c>
      <c r="B32" s="1405"/>
      <c r="C32" s="1460" t="str">
        <f>'12_P1_Lista'!T31</f>
        <v/>
      </c>
      <c r="D32" s="1461" t="str">
        <f>'12_P1_Lista'!U31</f>
        <v/>
      </c>
      <c r="E32" s="1502" t="str">
        <f>IF(F32&lt;&gt;0,COUNTIF($F$19:F32,F32),"")</f>
        <v/>
      </c>
      <c r="F32" s="554"/>
      <c r="G32" s="1841"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EF__15</v>
      </c>
      <c r="B33" s="1405"/>
      <c r="C33" s="1460" t="str">
        <f>'12_P1_Lista'!T32</f>
        <v/>
      </c>
      <c r="D33" s="1461" t="str">
        <f>'12_P1_Lista'!U32</f>
        <v/>
      </c>
      <c r="E33" s="1502" t="str">
        <f>IF(F33&lt;&gt;0,COUNTIF($F$19:F33,F33),"")</f>
        <v/>
      </c>
      <c r="F33" s="554"/>
      <c r="G33" s="1841"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EF__16</v>
      </c>
      <c r="B34" s="1405"/>
      <c r="C34" s="1460" t="str">
        <f>'12_P1_Lista'!T33</f>
        <v/>
      </c>
      <c r="D34" s="1461" t="str">
        <f>'12_P1_Lista'!U33</f>
        <v/>
      </c>
      <c r="E34" s="1502" t="str">
        <f>IF(F34&lt;&gt;0,COUNTIF($F$19:F34,F34),"")</f>
        <v/>
      </c>
      <c r="F34" s="554"/>
      <c r="G34" s="1841"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EF__17</v>
      </c>
      <c r="B35" s="1405"/>
      <c r="C35" s="1460" t="str">
        <f>'12_P1_Lista'!T34</f>
        <v/>
      </c>
      <c r="D35" s="1461" t="str">
        <f>'12_P1_Lista'!U34</f>
        <v/>
      </c>
      <c r="E35" s="1502" t="str">
        <f>IF(F35&lt;&gt;0,COUNTIF($F$19:F35,F35),"")</f>
        <v/>
      </c>
      <c r="F35" s="554"/>
      <c r="G35" s="1841"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EF__18</v>
      </c>
      <c r="B36" s="1405"/>
      <c r="C36" s="1460" t="str">
        <f>'12_P1_Lista'!T35</f>
        <v/>
      </c>
      <c r="D36" s="1461" t="str">
        <f>'12_P1_Lista'!U35</f>
        <v/>
      </c>
      <c r="E36" s="1502" t="str">
        <f>IF(F36&lt;&gt;0,COUNTIF($F$19:F36,F36),"")</f>
        <v/>
      </c>
      <c r="F36" s="554"/>
      <c r="G36" s="1841"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EF__19</v>
      </c>
      <c r="B37" s="1405"/>
      <c r="C37" s="1460" t="str">
        <f>'12_P1_Lista'!T36</f>
        <v/>
      </c>
      <c r="D37" s="1461" t="str">
        <f>'12_P1_Lista'!U36</f>
        <v/>
      </c>
      <c r="E37" s="1502" t="str">
        <f>IF(F37&lt;&gt;0,COUNTIF($F$19:F37,F37),"")</f>
        <v/>
      </c>
      <c r="F37" s="554"/>
      <c r="G37" s="1841"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EF__20</v>
      </c>
      <c r="B38" s="1405"/>
      <c r="C38" s="1460" t="str">
        <f>'12_P1_Lista'!T37</f>
        <v/>
      </c>
      <c r="D38" s="1461" t="str">
        <f>'12_P1_Lista'!U37</f>
        <v/>
      </c>
      <c r="E38" s="1502" t="str">
        <f>IF(F38&lt;&gt;0,COUNTIF($F$19:F38,F38),"")</f>
        <v/>
      </c>
      <c r="F38" s="554"/>
      <c r="G38" s="1841"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EF__21</v>
      </c>
      <c r="B39" s="1405"/>
      <c r="C39" s="1460" t="str">
        <f>'12_P1_Lista'!T38</f>
        <v/>
      </c>
      <c r="D39" s="1461" t="str">
        <f>'12_P1_Lista'!U38</f>
        <v/>
      </c>
      <c r="E39" s="1502" t="str">
        <f>IF(F39&lt;&gt;0,COUNTIF($F$19:F39,F39),"")</f>
        <v/>
      </c>
      <c r="F39" s="554"/>
      <c r="G39" s="1841"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EF__22</v>
      </c>
      <c r="B40" s="1405"/>
      <c r="C40" s="1460" t="str">
        <f>'12_P1_Lista'!T39</f>
        <v/>
      </c>
      <c r="D40" s="1461" t="str">
        <f>'12_P1_Lista'!U39</f>
        <v/>
      </c>
      <c r="E40" s="1502" t="str">
        <f>IF(F40&lt;&gt;0,COUNTIF($F$19:F40,F40),"")</f>
        <v/>
      </c>
      <c r="F40" s="554"/>
      <c r="G40" s="1841"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EF__23</v>
      </c>
      <c r="B41" s="1405"/>
      <c r="C41" s="1460" t="str">
        <f>'12_P1_Lista'!T40</f>
        <v/>
      </c>
      <c r="D41" s="1461" t="str">
        <f>'12_P1_Lista'!U40</f>
        <v/>
      </c>
      <c r="E41" s="1502" t="str">
        <f>IF(F41&lt;&gt;0,COUNTIF($F$19:F41,F41),"")</f>
        <v/>
      </c>
      <c r="F41" s="554"/>
      <c r="G41" s="1841"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EF__24</v>
      </c>
      <c r="B42" s="1405"/>
      <c r="C42" s="1460" t="str">
        <f>'12_P1_Lista'!T41</f>
        <v/>
      </c>
      <c r="D42" s="1461" t="str">
        <f>'12_P1_Lista'!U41</f>
        <v/>
      </c>
      <c r="E42" s="1502" t="str">
        <f>IF(F42&lt;&gt;0,COUNTIF($F$19:F42,F42),"")</f>
        <v/>
      </c>
      <c r="F42" s="554"/>
      <c r="G42" s="1841"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EF__25</v>
      </c>
      <c r="B43" s="1405"/>
      <c r="C43" s="1460" t="str">
        <f>'12_P1_Lista'!T42</f>
        <v/>
      </c>
      <c r="D43" s="1461" t="str">
        <f>'12_P1_Lista'!U42</f>
        <v/>
      </c>
      <c r="E43" s="1502" t="str">
        <f>IF(F43&lt;&gt;0,COUNTIF($F$19:F43,F43),"")</f>
        <v/>
      </c>
      <c r="F43" s="554"/>
      <c r="G43" s="1841"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EF__26</v>
      </c>
      <c r="B44" s="1405"/>
      <c r="C44" s="1460" t="str">
        <f>'12_P1_Lista'!T43</f>
        <v/>
      </c>
      <c r="D44" s="1461" t="str">
        <f>'12_P1_Lista'!U43</f>
        <v/>
      </c>
      <c r="E44" s="1502" t="str">
        <f>IF(F44&lt;&gt;0,COUNTIF($F$19:F44,F44),"")</f>
        <v/>
      </c>
      <c r="F44" s="554"/>
      <c r="G44" s="1841"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EF__27</v>
      </c>
      <c r="B45" s="1405"/>
      <c r="C45" s="1460" t="str">
        <f>'12_P1_Lista'!T44</f>
        <v/>
      </c>
      <c r="D45" s="1461" t="str">
        <f>'12_P1_Lista'!U44</f>
        <v/>
      </c>
      <c r="E45" s="1502" t="str">
        <f>IF(F45&lt;&gt;0,COUNTIF($F$19:F45,F45),"")</f>
        <v/>
      </c>
      <c r="F45" s="554"/>
      <c r="G45" s="1841"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EF__28</v>
      </c>
      <c r="B46" s="1405"/>
      <c r="C46" s="1460" t="str">
        <f>'12_P1_Lista'!T45</f>
        <v/>
      </c>
      <c r="D46" s="1461" t="str">
        <f>'12_P1_Lista'!U45</f>
        <v/>
      </c>
      <c r="E46" s="1502" t="str">
        <f>IF(F46&lt;&gt;0,COUNTIF($F$19:F46,F46),"")</f>
        <v/>
      </c>
      <c r="F46" s="554"/>
      <c r="G46" s="1841"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EF__29</v>
      </c>
      <c r="B47" s="1405"/>
      <c r="C47" s="1460" t="str">
        <f>'12_P1_Lista'!T46</f>
        <v/>
      </c>
      <c r="D47" s="1461" t="str">
        <f>'12_P1_Lista'!U46</f>
        <v/>
      </c>
      <c r="E47" s="1502" t="str">
        <f>IF(F47&lt;&gt;0,COUNTIF($F$19:F47,F47),"")</f>
        <v/>
      </c>
      <c r="F47" s="554"/>
      <c r="G47" s="1841"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EF__30</v>
      </c>
      <c r="B48" s="1405"/>
      <c r="C48" s="1460" t="str">
        <f>'12_P1_Lista'!T47</f>
        <v/>
      </c>
      <c r="D48" s="1461" t="str">
        <f>'12_P1_Lista'!U47</f>
        <v/>
      </c>
      <c r="E48" s="1502" t="str">
        <f>IF(F48&lt;&gt;0,COUNTIF($F$19:F48,F48),"")</f>
        <v/>
      </c>
      <c r="F48" s="554"/>
      <c r="G48" s="1841"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EF__31</v>
      </c>
      <c r="B49" s="1405"/>
      <c r="C49" s="1460" t="str">
        <f>'12_P1_Lista'!T48</f>
        <v/>
      </c>
      <c r="D49" s="1461" t="str">
        <f>'12_P1_Lista'!U48</f>
        <v/>
      </c>
      <c r="E49" s="1502" t="str">
        <f>IF(F49&lt;&gt;0,COUNTIF($F$19:F49,F49),"")</f>
        <v/>
      </c>
      <c r="F49" s="554"/>
      <c r="G49" s="1841"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EF__32</v>
      </c>
      <c r="B50" s="1405"/>
      <c r="C50" s="1460" t="str">
        <f>'12_P1_Lista'!T49</f>
        <v/>
      </c>
      <c r="D50" s="1461" t="str">
        <f>'12_P1_Lista'!U49</f>
        <v/>
      </c>
      <c r="E50" s="1502" t="str">
        <f>IF(F50&lt;&gt;0,COUNTIF($F$19:F50,F50),"")</f>
        <v/>
      </c>
      <c r="F50" s="554"/>
      <c r="G50" s="1841"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EF__33</v>
      </c>
      <c r="B51" s="1405"/>
      <c r="C51" s="1460" t="str">
        <f>'12_P1_Lista'!T50</f>
        <v/>
      </c>
      <c r="D51" s="1461" t="str">
        <f>'12_P1_Lista'!U50</f>
        <v/>
      </c>
      <c r="E51" s="1502" t="str">
        <f>IF(F51&lt;&gt;0,COUNTIF($F$19:F51,F51),"")</f>
        <v/>
      </c>
      <c r="F51" s="554"/>
      <c r="G51" s="1841"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EF__34</v>
      </c>
      <c r="B52" s="1405"/>
      <c r="C52" s="1460" t="str">
        <f>'12_P1_Lista'!T51</f>
        <v/>
      </c>
      <c r="D52" s="1461" t="str">
        <f>'12_P1_Lista'!U51</f>
        <v/>
      </c>
      <c r="E52" s="1502" t="str">
        <f>IF(F52&lt;&gt;0,COUNTIF($F$19:F52,F52),"")</f>
        <v/>
      </c>
      <c r="F52" s="554"/>
      <c r="G52" s="1841"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EF__35</v>
      </c>
      <c r="B53" s="1405"/>
      <c r="C53" s="1460" t="str">
        <f>'12_P1_Lista'!T52</f>
        <v/>
      </c>
      <c r="D53" s="1461" t="str">
        <f>'12_P1_Lista'!U52</f>
        <v/>
      </c>
      <c r="E53" s="1502" t="str">
        <f>IF(F53&lt;&gt;0,COUNTIF($F$19:F53,F53),"")</f>
        <v/>
      </c>
      <c r="F53" s="554"/>
      <c r="G53" s="1841"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EF__36</v>
      </c>
      <c r="B54" s="1405"/>
      <c r="C54" s="1460" t="str">
        <f>'12_P1_Lista'!T53</f>
        <v/>
      </c>
      <c r="D54" s="1461" t="str">
        <f>'12_P1_Lista'!U53</f>
        <v/>
      </c>
      <c r="E54" s="1502" t="str">
        <f>IF(F54&lt;&gt;0,COUNTIF($F$19:F54,F54),"")</f>
        <v/>
      </c>
      <c r="F54" s="554"/>
      <c r="G54" s="1841"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EF__37</v>
      </c>
      <c r="B55" s="1405"/>
      <c r="C55" s="1460" t="str">
        <f>'12_P1_Lista'!T54</f>
        <v/>
      </c>
      <c r="D55" s="1461" t="str">
        <f>'12_P1_Lista'!U54</f>
        <v/>
      </c>
      <c r="E55" s="1502" t="str">
        <f>IF(F55&lt;&gt;0,COUNTIF($F$19:F55,F55),"")</f>
        <v/>
      </c>
      <c r="F55" s="554"/>
      <c r="G55" s="1841"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EF__38</v>
      </c>
      <c r="B56" s="1405"/>
      <c r="C56" s="1460" t="str">
        <f>'12_P1_Lista'!T55</f>
        <v/>
      </c>
      <c r="D56" s="1461" t="str">
        <f>'12_P1_Lista'!U55</f>
        <v/>
      </c>
      <c r="E56" s="1502" t="str">
        <f>IF(F56&lt;&gt;0,COUNTIF($F$19:F56,F56),"")</f>
        <v/>
      </c>
      <c r="F56" s="554"/>
      <c r="G56" s="1841"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EF__39</v>
      </c>
      <c r="B57" s="1405"/>
      <c r="C57" s="1460" t="str">
        <f>'12_P1_Lista'!T56</f>
        <v/>
      </c>
      <c r="D57" s="1461" t="str">
        <f>'12_P1_Lista'!U56</f>
        <v/>
      </c>
      <c r="E57" s="1502" t="str">
        <f>IF(F57&lt;&gt;0,COUNTIF($F$19:F57,F57),"")</f>
        <v/>
      </c>
      <c r="F57" s="554"/>
      <c r="G57" s="1841"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EF__40</v>
      </c>
      <c r="B58" s="1405"/>
      <c r="C58" s="1460" t="str">
        <f>'12_P1_Lista'!T57</f>
        <v/>
      </c>
      <c r="D58" s="1461" t="str">
        <f>'12_P1_Lista'!U57</f>
        <v/>
      </c>
      <c r="E58" s="1502" t="str">
        <f>IF(F58&lt;&gt;0,COUNTIF($F$19:F58,F58),"")</f>
        <v/>
      </c>
      <c r="F58" s="554"/>
      <c r="G58" s="1841"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EF__41</v>
      </c>
      <c r="B59" s="1405"/>
      <c r="C59" s="1460" t="str">
        <f>'12_P1_Lista'!T58</f>
        <v/>
      </c>
      <c r="D59" s="1461" t="str">
        <f>'12_P1_Lista'!U58</f>
        <v/>
      </c>
      <c r="E59" s="1502" t="str">
        <f>IF(F59&lt;&gt;0,COUNTIF($F$19:F59,F59),"")</f>
        <v/>
      </c>
      <c r="F59" s="554"/>
      <c r="G59" s="1841"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EF__42</v>
      </c>
      <c r="B60" s="1405"/>
      <c r="C60" s="1460" t="str">
        <f>'12_P1_Lista'!T59</f>
        <v/>
      </c>
      <c r="D60" s="1461" t="str">
        <f>'12_P1_Lista'!U59</f>
        <v/>
      </c>
      <c r="E60" s="1502" t="str">
        <f>IF(F60&lt;&gt;0,COUNTIF($F$19:F60,F60),"")</f>
        <v/>
      </c>
      <c r="F60" s="554"/>
      <c r="G60" s="1841"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EF__43</v>
      </c>
      <c r="B61" s="1405"/>
      <c r="C61" s="1460" t="str">
        <f>'12_P1_Lista'!T60</f>
        <v/>
      </c>
      <c r="D61" s="1461" t="str">
        <f>'12_P1_Lista'!U60</f>
        <v/>
      </c>
      <c r="E61" s="1502" t="str">
        <f>IF(F61&lt;&gt;0,COUNTIF($F$19:F61,F61),"")</f>
        <v/>
      </c>
      <c r="F61" s="554"/>
      <c r="G61" s="1841"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EF__44</v>
      </c>
      <c r="B62" s="1405"/>
      <c r="C62" s="1460" t="str">
        <f>'12_P1_Lista'!T61</f>
        <v/>
      </c>
      <c r="D62" s="1461" t="str">
        <f>'12_P1_Lista'!U61</f>
        <v/>
      </c>
      <c r="E62" s="1502" t="str">
        <f>IF(F62&lt;&gt;0,COUNTIF($F$19:F62,F62),"")</f>
        <v/>
      </c>
      <c r="F62" s="554"/>
      <c r="G62" s="1841"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EF__45</v>
      </c>
      <c r="B63" s="1405"/>
      <c r="C63" s="1460" t="str">
        <f>'12_P1_Lista'!T62</f>
        <v/>
      </c>
      <c r="D63" s="1461" t="str">
        <f>'12_P1_Lista'!U62</f>
        <v/>
      </c>
      <c r="E63" s="1502" t="str">
        <f>IF(F63&lt;&gt;0,COUNTIF($F$19:F63,F63),"")</f>
        <v/>
      </c>
      <c r="F63" s="554"/>
      <c r="G63" s="1841"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EF__46</v>
      </c>
      <c r="B64" s="1405"/>
      <c r="C64" s="1460" t="str">
        <f>'12_P1_Lista'!T63</f>
        <v/>
      </c>
      <c r="D64" s="1461" t="str">
        <f>'12_P1_Lista'!U63</f>
        <v/>
      </c>
      <c r="E64" s="1502" t="str">
        <f>IF(F64&lt;&gt;0,COUNTIF($F$19:F64,F64),"")</f>
        <v/>
      </c>
      <c r="F64" s="554"/>
      <c r="G64" s="1841"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EF__47</v>
      </c>
      <c r="B65" s="1405"/>
      <c r="C65" s="1460" t="str">
        <f>'12_P1_Lista'!T64</f>
        <v/>
      </c>
      <c r="D65" s="1461" t="str">
        <f>'12_P1_Lista'!U64</f>
        <v/>
      </c>
      <c r="E65" s="1502" t="str">
        <f>IF(F65&lt;&gt;0,COUNTIF($F$19:F65,F65),"")</f>
        <v/>
      </c>
      <c r="F65" s="554"/>
      <c r="G65" s="1841"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EF__48</v>
      </c>
      <c r="B66" s="1405"/>
      <c r="C66" s="1460" t="str">
        <f>'12_P1_Lista'!T65</f>
        <v/>
      </c>
      <c r="D66" s="1461" t="str">
        <f>'12_P1_Lista'!U65</f>
        <v/>
      </c>
      <c r="E66" s="1502" t="str">
        <f>IF(F66&lt;&gt;0,COUNTIF($F$19:F66,F66),"")</f>
        <v/>
      </c>
      <c r="F66" s="554"/>
      <c r="G66" s="1841"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EF__49</v>
      </c>
      <c r="B67" s="1405"/>
      <c r="C67" s="1460" t="str">
        <f>'12_P1_Lista'!T66</f>
        <v/>
      </c>
      <c r="D67" s="1461" t="str">
        <f>'12_P1_Lista'!U66</f>
        <v/>
      </c>
      <c r="E67" s="1502" t="str">
        <f>IF(F67&lt;&gt;0,COUNTIF($F$19:F67,F67),"")</f>
        <v/>
      </c>
      <c r="F67" s="554"/>
      <c r="G67" s="1841"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EF__50</v>
      </c>
      <c r="B68" s="1405"/>
      <c r="C68" s="1460" t="str">
        <f>'12_P1_Lista'!T67</f>
        <v/>
      </c>
      <c r="D68" s="1461" t="str">
        <f>'12_P1_Lista'!U67</f>
        <v/>
      </c>
      <c r="E68" s="1502" t="str">
        <f>IF(F68&lt;&gt;0,COUNTIF($F$19:F68,F68),"")</f>
        <v/>
      </c>
      <c r="F68" s="554"/>
      <c r="G68" s="1841"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EF__51</v>
      </c>
      <c r="B69" s="1405"/>
      <c r="C69" s="1460" t="str">
        <f>'12_P1_Lista'!T68</f>
        <v/>
      </c>
      <c r="D69" s="1461" t="str">
        <f>'12_P1_Lista'!U68</f>
        <v/>
      </c>
      <c r="E69" s="1502" t="str">
        <f>IF(F69&lt;&gt;0,COUNTIF($F$19:F69,F69),"")</f>
        <v/>
      </c>
      <c r="F69" s="554"/>
      <c r="G69" s="1841"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EF__52</v>
      </c>
      <c r="B70" s="1405"/>
      <c r="C70" s="1460" t="str">
        <f>'12_P1_Lista'!T69</f>
        <v/>
      </c>
      <c r="D70" s="1461" t="str">
        <f>'12_P1_Lista'!U69</f>
        <v/>
      </c>
      <c r="E70" s="1502" t="str">
        <f>IF(F70&lt;&gt;0,COUNTIF($F$19:F70,F70),"")</f>
        <v/>
      </c>
      <c r="F70" s="554"/>
      <c r="G70" s="1841"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EF__53</v>
      </c>
      <c r="B71" s="1405"/>
      <c r="C71" s="1460" t="str">
        <f>'12_P1_Lista'!T70</f>
        <v/>
      </c>
      <c r="D71" s="1461" t="str">
        <f>'12_P1_Lista'!U70</f>
        <v/>
      </c>
      <c r="E71" s="1502" t="str">
        <f>IF(F71&lt;&gt;0,COUNTIF($F$19:F71,F71),"")</f>
        <v/>
      </c>
      <c r="F71" s="554"/>
      <c r="G71" s="1841"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EF__54</v>
      </c>
      <c r="B72" s="1405"/>
      <c r="C72" s="1460" t="str">
        <f>'12_P1_Lista'!T71</f>
        <v/>
      </c>
      <c r="D72" s="1461" t="str">
        <f>'12_P1_Lista'!U71</f>
        <v/>
      </c>
      <c r="E72" s="1502" t="str">
        <f>IF(F72&lt;&gt;0,COUNTIF($F$19:F72,F72),"")</f>
        <v/>
      </c>
      <c r="F72" s="554"/>
      <c r="G72" s="1841"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EF__55</v>
      </c>
      <c r="B73" s="1405"/>
      <c r="C73" s="1460" t="str">
        <f>'12_P1_Lista'!T72</f>
        <v/>
      </c>
      <c r="D73" s="1461" t="str">
        <f>'12_P1_Lista'!U72</f>
        <v/>
      </c>
      <c r="E73" s="1502" t="str">
        <f>IF(F73&lt;&gt;0,COUNTIF($F$19:F73,F73),"")</f>
        <v/>
      </c>
      <c r="F73" s="554"/>
      <c r="G73" s="1841"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EF__56</v>
      </c>
      <c r="B74" s="1405"/>
      <c r="C74" s="1460" t="str">
        <f>'12_P1_Lista'!T73</f>
        <v/>
      </c>
      <c r="D74" s="1461" t="str">
        <f>'12_P1_Lista'!U73</f>
        <v/>
      </c>
      <c r="E74" s="1502" t="str">
        <f>IF(F74&lt;&gt;0,COUNTIF($F$19:F74,F74),"")</f>
        <v/>
      </c>
      <c r="F74" s="554"/>
      <c r="G74" s="1841"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EF__57</v>
      </c>
      <c r="B75" s="1405"/>
      <c r="C75" s="1460" t="str">
        <f>'12_P1_Lista'!T74</f>
        <v/>
      </c>
      <c r="D75" s="1461" t="str">
        <f>'12_P1_Lista'!U74</f>
        <v/>
      </c>
      <c r="E75" s="1502" t="str">
        <f>IF(F75&lt;&gt;0,COUNTIF($F$19:F75,F75),"")</f>
        <v/>
      </c>
      <c r="F75" s="554"/>
      <c r="G75" s="1841"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EF__58</v>
      </c>
      <c r="B76" s="1405"/>
      <c r="C76" s="1460" t="str">
        <f>'12_P1_Lista'!T75</f>
        <v/>
      </c>
      <c r="D76" s="1461" t="str">
        <f>'12_P1_Lista'!U75</f>
        <v/>
      </c>
      <c r="E76" s="1502" t="str">
        <f>IF(F76&lt;&gt;0,COUNTIF($F$19:F76,F76),"")</f>
        <v/>
      </c>
      <c r="F76" s="554"/>
      <c r="G76" s="1841"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EF__59</v>
      </c>
      <c r="B77" s="1405"/>
      <c r="C77" s="1460" t="str">
        <f>'12_P1_Lista'!T76</f>
        <v/>
      </c>
      <c r="D77" s="1461" t="str">
        <f>'12_P1_Lista'!U76</f>
        <v/>
      </c>
      <c r="E77" s="1502" t="str">
        <f>IF(F77&lt;&gt;0,COUNTIF($F$19:F77,F77),"")</f>
        <v/>
      </c>
      <c r="F77" s="554"/>
      <c r="G77" s="1841"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EF__60</v>
      </c>
      <c r="B78" s="1405"/>
      <c r="C78" s="1460" t="str">
        <f>'12_P1_Lista'!T77</f>
        <v/>
      </c>
      <c r="D78" s="1461" t="str">
        <f>'12_P1_Lista'!U77</f>
        <v/>
      </c>
      <c r="E78" s="1502" t="str">
        <f>IF(F78&lt;&gt;0,COUNTIF($F$19:F78,F78),"")</f>
        <v/>
      </c>
      <c r="F78" s="554"/>
      <c r="G78" s="1841"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EF__61</v>
      </c>
      <c r="B79" s="1405"/>
      <c r="C79" s="1460" t="str">
        <f>'12_P1_Lista'!T78</f>
        <v/>
      </c>
      <c r="D79" s="1461" t="str">
        <f>'12_P1_Lista'!U78</f>
        <v/>
      </c>
      <c r="E79" s="1502" t="str">
        <f>IF(F79&lt;&gt;0,COUNTIF($F$19:F79,F79),"")</f>
        <v/>
      </c>
      <c r="F79" s="554"/>
      <c r="G79" s="1841"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EF__62</v>
      </c>
      <c r="B80" s="1405"/>
      <c r="C80" s="1460" t="str">
        <f>'12_P1_Lista'!T79</f>
        <v/>
      </c>
      <c r="D80" s="1461" t="str">
        <f>'12_P1_Lista'!U79</f>
        <v/>
      </c>
      <c r="E80" s="1502" t="str">
        <f>IF(F80&lt;&gt;0,COUNTIF($F$19:F80,F80),"")</f>
        <v/>
      </c>
      <c r="F80" s="554"/>
      <c r="G80" s="1841"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EF__63</v>
      </c>
      <c r="B81" s="1405"/>
      <c r="C81" s="1460" t="str">
        <f>'12_P1_Lista'!T80</f>
        <v/>
      </c>
      <c r="D81" s="1461" t="str">
        <f>'12_P1_Lista'!U80</f>
        <v/>
      </c>
      <c r="E81" s="1502" t="str">
        <f>IF(F81&lt;&gt;0,COUNTIF($F$19:F81,F81),"")</f>
        <v/>
      </c>
      <c r="F81" s="554"/>
      <c r="G81" s="1841"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EF__64</v>
      </c>
      <c r="B82" s="1405"/>
      <c r="C82" s="1460" t="str">
        <f>'12_P1_Lista'!T81</f>
        <v/>
      </c>
      <c r="D82" s="1461" t="str">
        <f>'12_P1_Lista'!U81</f>
        <v/>
      </c>
      <c r="E82" s="1502" t="str">
        <f>IF(F82&lt;&gt;0,COUNTIF($F$19:F82,F82),"")</f>
        <v/>
      </c>
      <c r="F82" s="554"/>
      <c r="G82" s="1841"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EF__65</v>
      </c>
      <c r="B83" s="1405"/>
      <c r="C83" s="1460" t="str">
        <f>'12_P1_Lista'!T82</f>
        <v/>
      </c>
      <c r="D83" s="1461" t="str">
        <f>'12_P1_Lista'!U82</f>
        <v/>
      </c>
      <c r="E83" s="1502" t="str">
        <f>IF(F83&lt;&gt;0,COUNTIF($F$19:F83,F83),"")</f>
        <v/>
      </c>
      <c r="F83" s="554"/>
      <c r="G83" s="1841"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EF__66</v>
      </c>
      <c r="B84" s="1405"/>
      <c r="C84" s="1460" t="str">
        <f>'12_P1_Lista'!T83</f>
        <v/>
      </c>
      <c r="D84" s="1461" t="str">
        <f>'12_P1_Lista'!U83</f>
        <v/>
      </c>
      <c r="E84" s="1502" t="str">
        <f>IF(F84&lt;&gt;0,COUNTIF($F$19:F84,F84),"")</f>
        <v/>
      </c>
      <c r="F84" s="554"/>
      <c r="G84" s="1841"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EF__67</v>
      </c>
      <c r="B85" s="1405"/>
      <c r="C85" s="1460" t="str">
        <f>'12_P1_Lista'!T84</f>
        <v/>
      </c>
      <c r="D85" s="1461" t="str">
        <f>'12_P1_Lista'!U84</f>
        <v/>
      </c>
      <c r="E85" s="1502" t="str">
        <f>IF(F85&lt;&gt;0,COUNTIF($F$19:F85,F85),"")</f>
        <v/>
      </c>
      <c r="F85" s="554"/>
      <c r="G85" s="1841"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EF__68</v>
      </c>
      <c r="B86" s="1405"/>
      <c r="C86" s="1460" t="str">
        <f>'12_P1_Lista'!T85</f>
        <v/>
      </c>
      <c r="D86" s="1461" t="str">
        <f>'12_P1_Lista'!U85</f>
        <v/>
      </c>
      <c r="E86" s="1502" t="str">
        <f>IF(F86&lt;&gt;0,COUNTIF($F$19:F86,F86),"")</f>
        <v/>
      </c>
      <c r="F86" s="554"/>
      <c r="G86" s="1841"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EF__69</v>
      </c>
      <c r="B87" s="1405"/>
      <c r="C87" s="1460" t="str">
        <f>'12_P1_Lista'!T86</f>
        <v/>
      </c>
      <c r="D87" s="1461" t="str">
        <f>'12_P1_Lista'!U86</f>
        <v/>
      </c>
      <c r="E87" s="1502" t="str">
        <f>IF(F87&lt;&gt;0,COUNTIF($F$19:F87,F87),"")</f>
        <v/>
      </c>
      <c r="F87" s="554"/>
      <c r="G87" s="1841"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EF__70</v>
      </c>
      <c r="B88" s="1405"/>
      <c r="C88" s="1460" t="str">
        <f>'12_P1_Lista'!T87</f>
        <v/>
      </c>
      <c r="D88" s="1461" t="str">
        <f>'12_P1_Lista'!U87</f>
        <v/>
      </c>
      <c r="E88" s="1502" t="str">
        <f>IF(F88&lt;&gt;0,COUNTIF($F$19:F88,F88),"")</f>
        <v/>
      </c>
      <c r="F88" s="554"/>
      <c r="G88" s="1841"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EF__71</v>
      </c>
      <c r="B89" s="1405"/>
      <c r="C89" s="1460" t="str">
        <f>'12_P1_Lista'!T88</f>
        <v/>
      </c>
      <c r="D89" s="1461" t="str">
        <f>'12_P1_Lista'!U88</f>
        <v/>
      </c>
      <c r="E89" s="1502" t="str">
        <f>IF(F89&lt;&gt;0,COUNTIF($F$19:F89,F89),"")</f>
        <v/>
      </c>
      <c r="F89" s="554"/>
      <c r="G89" s="1841"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EF__72</v>
      </c>
      <c r="B90" s="1405"/>
      <c r="C90" s="1460" t="str">
        <f>'12_P1_Lista'!T89</f>
        <v/>
      </c>
      <c r="D90" s="1461" t="str">
        <f>'12_P1_Lista'!U89</f>
        <v/>
      </c>
      <c r="E90" s="1502" t="str">
        <f>IF(F90&lt;&gt;0,COUNTIF($F$19:F90,F90),"")</f>
        <v/>
      </c>
      <c r="F90" s="554"/>
      <c r="G90" s="1841"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EF__73</v>
      </c>
      <c r="B91" s="1405"/>
      <c r="C91" s="1460" t="str">
        <f>'12_P1_Lista'!T90</f>
        <v/>
      </c>
      <c r="D91" s="1461" t="str">
        <f>'12_P1_Lista'!U90</f>
        <v/>
      </c>
      <c r="E91" s="1502" t="str">
        <f>IF(F91&lt;&gt;0,COUNTIF($F$19:F91,F91),"")</f>
        <v/>
      </c>
      <c r="F91" s="554"/>
      <c r="G91" s="1841"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EF__74</v>
      </c>
      <c r="B92" s="1405"/>
      <c r="C92" s="1460" t="str">
        <f>'12_P1_Lista'!T91</f>
        <v/>
      </c>
      <c r="D92" s="1461" t="str">
        <f>'12_P1_Lista'!U91</f>
        <v/>
      </c>
      <c r="E92" s="1502" t="str">
        <f>IF(F92&lt;&gt;0,COUNTIF($F$19:F92,F92),"")</f>
        <v/>
      </c>
      <c r="F92" s="554"/>
      <c r="G92" s="1841"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EF__75</v>
      </c>
      <c r="B93" s="1405"/>
      <c r="C93" s="1460" t="str">
        <f>'12_P1_Lista'!T92</f>
        <v/>
      </c>
      <c r="D93" s="1461" t="str">
        <f>'12_P1_Lista'!U92</f>
        <v/>
      </c>
      <c r="E93" s="1502" t="str">
        <f>IF(F93&lt;&gt;0,COUNTIF($F$19:F93,F93),"")</f>
        <v/>
      </c>
      <c r="F93" s="554"/>
      <c r="G93" s="1841"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EF__76</v>
      </c>
      <c r="B94" s="1405"/>
      <c r="C94" s="1460" t="str">
        <f>'12_P1_Lista'!T93</f>
        <v/>
      </c>
      <c r="D94" s="1461" t="str">
        <f>'12_P1_Lista'!U93</f>
        <v/>
      </c>
      <c r="E94" s="1502" t="str">
        <f>IF(F94&lt;&gt;0,COUNTIF($F$19:F94,F94),"")</f>
        <v/>
      </c>
      <c r="F94" s="554"/>
      <c r="G94" s="1841"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EF__77</v>
      </c>
      <c r="B95" s="1405"/>
      <c r="C95" s="1460" t="str">
        <f>'12_P1_Lista'!T94</f>
        <v/>
      </c>
      <c r="D95" s="1461" t="str">
        <f>'12_P1_Lista'!U94</f>
        <v/>
      </c>
      <c r="E95" s="1502" t="str">
        <f>IF(F95&lt;&gt;0,COUNTIF($F$19:F95,F95),"")</f>
        <v/>
      </c>
      <c r="F95" s="554"/>
      <c r="G95" s="1841"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EF__78</v>
      </c>
      <c r="B96" s="1405"/>
      <c r="C96" s="1460" t="str">
        <f>'12_P1_Lista'!T95</f>
        <v/>
      </c>
      <c r="D96" s="1461" t="str">
        <f>'12_P1_Lista'!U95</f>
        <v/>
      </c>
      <c r="E96" s="1502" t="str">
        <f>IF(F96&lt;&gt;0,COUNTIF($F$19:F96,F96),"")</f>
        <v/>
      </c>
      <c r="F96" s="554"/>
      <c r="G96" s="1841"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EF__79</v>
      </c>
      <c r="B97" s="1405"/>
      <c r="C97" s="1460" t="str">
        <f>'12_P1_Lista'!T96</f>
        <v/>
      </c>
      <c r="D97" s="1461" t="str">
        <f>'12_P1_Lista'!U96</f>
        <v/>
      </c>
      <c r="E97" s="1502" t="str">
        <f>IF(F97&lt;&gt;0,COUNTIF($F$19:F97,F97),"")</f>
        <v/>
      </c>
      <c r="F97" s="554"/>
      <c r="G97" s="1841"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EF__80</v>
      </c>
      <c r="B98" s="1405"/>
      <c r="C98" s="1460" t="str">
        <f>'12_P1_Lista'!T97</f>
        <v/>
      </c>
      <c r="D98" s="1461" t="str">
        <f>'12_P1_Lista'!U97</f>
        <v/>
      </c>
      <c r="E98" s="1502" t="str">
        <f>IF(F98&lt;&gt;0,COUNTIF($F$19:F98,F98),"")</f>
        <v/>
      </c>
      <c r="F98" s="554"/>
      <c r="G98" s="1841"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EF__81</v>
      </c>
      <c r="B99" s="1405"/>
      <c r="C99" s="1460" t="str">
        <f>'12_P1_Lista'!T98</f>
        <v/>
      </c>
      <c r="D99" s="1461" t="str">
        <f>'12_P1_Lista'!U98</f>
        <v/>
      </c>
      <c r="E99" s="1502" t="str">
        <f>IF(F99&lt;&gt;0,COUNTIF($F$19:F99,F99),"")</f>
        <v/>
      </c>
      <c r="F99" s="554"/>
      <c r="G99" s="1841"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EF__82</v>
      </c>
      <c r="B100" s="1405"/>
      <c r="C100" s="1460" t="str">
        <f>'12_P1_Lista'!T99</f>
        <v/>
      </c>
      <c r="D100" s="1461" t="str">
        <f>'12_P1_Lista'!U99</f>
        <v/>
      </c>
      <c r="E100" s="1502" t="str">
        <f>IF(F100&lt;&gt;0,COUNTIF($F$19:F100,F100),"")</f>
        <v/>
      </c>
      <c r="F100" s="554"/>
      <c r="G100" s="1841"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EF__83</v>
      </c>
      <c r="B101" s="1405"/>
      <c r="C101" s="1460" t="str">
        <f>'12_P1_Lista'!T100</f>
        <v/>
      </c>
      <c r="D101" s="1461" t="str">
        <f>'12_P1_Lista'!U100</f>
        <v/>
      </c>
      <c r="E101" s="1502" t="str">
        <f>IF(F101&lt;&gt;0,COUNTIF($F$19:F101,F101),"")</f>
        <v/>
      </c>
      <c r="F101" s="554"/>
      <c r="G101" s="1841"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EF__84</v>
      </c>
      <c r="B102" s="1405"/>
      <c r="C102" s="1460" t="str">
        <f>'12_P1_Lista'!T101</f>
        <v/>
      </c>
      <c r="D102" s="1461" t="str">
        <f>'12_P1_Lista'!U101</f>
        <v/>
      </c>
      <c r="E102" s="1502" t="str">
        <f>IF(F102&lt;&gt;0,COUNTIF($F$19:F102,F102),"")</f>
        <v/>
      </c>
      <c r="F102" s="554"/>
      <c r="G102" s="1841"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EF__85</v>
      </c>
      <c r="B103" s="1405"/>
      <c r="C103" s="1460" t="str">
        <f>'12_P1_Lista'!T102</f>
        <v/>
      </c>
      <c r="D103" s="1461" t="str">
        <f>'12_P1_Lista'!U102</f>
        <v/>
      </c>
      <c r="E103" s="1502" t="str">
        <f>IF(F103&lt;&gt;0,COUNTIF($F$19:F103,F103),"")</f>
        <v/>
      </c>
      <c r="F103" s="554"/>
      <c r="G103" s="1841"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EF__86</v>
      </c>
      <c r="B104" s="1405"/>
      <c r="C104" s="1460" t="str">
        <f>'12_P1_Lista'!T103</f>
        <v/>
      </c>
      <c r="D104" s="1461" t="str">
        <f>'12_P1_Lista'!U103</f>
        <v/>
      </c>
      <c r="E104" s="1502" t="str">
        <f>IF(F104&lt;&gt;0,COUNTIF($F$19:F104,F104),"")</f>
        <v/>
      </c>
      <c r="F104" s="554"/>
      <c r="G104" s="1841"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EF__87</v>
      </c>
      <c r="B105" s="1405"/>
      <c r="C105" s="1460" t="str">
        <f>'12_P1_Lista'!T104</f>
        <v/>
      </c>
      <c r="D105" s="1461" t="str">
        <f>'12_P1_Lista'!U104</f>
        <v/>
      </c>
      <c r="E105" s="1502" t="str">
        <f>IF(F105&lt;&gt;0,COUNTIF($F$19:F105,F105),"")</f>
        <v/>
      </c>
      <c r="F105" s="554"/>
      <c r="G105" s="1841"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EF__88</v>
      </c>
      <c r="B106" s="1405"/>
      <c r="C106" s="1460" t="str">
        <f>'12_P1_Lista'!T105</f>
        <v/>
      </c>
      <c r="D106" s="1461" t="str">
        <f>'12_P1_Lista'!U105</f>
        <v/>
      </c>
      <c r="E106" s="1502" t="str">
        <f>IF(F106&lt;&gt;0,COUNTIF($F$19:F106,F106),"")</f>
        <v/>
      </c>
      <c r="F106" s="554"/>
      <c r="G106" s="1841"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EF__89</v>
      </c>
      <c r="B107" s="1405"/>
      <c r="C107" s="1460" t="str">
        <f>'12_P1_Lista'!T106</f>
        <v/>
      </c>
      <c r="D107" s="1461" t="str">
        <f>'12_P1_Lista'!U106</f>
        <v/>
      </c>
      <c r="E107" s="1502" t="str">
        <f>IF(F107&lt;&gt;0,COUNTIF($F$19:F107,F107),"")</f>
        <v/>
      </c>
      <c r="F107" s="554"/>
      <c r="G107" s="1841"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EF__90</v>
      </c>
      <c r="B108" s="1405"/>
      <c r="C108" s="1460" t="str">
        <f>'12_P1_Lista'!T107</f>
        <v/>
      </c>
      <c r="D108" s="1461" t="str">
        <f>'12_P1_Lista'!U107</f>
        <v/>
      </c>
      <c r="E108" s="1502" t="str">
        <f>IF(F108&lt;&gt;0,COUNTIF($F$19:F108,F108),"")</f>
        <v/>
      </c>
      <c r="F108" s="554"/>
      <c r="G108" s="1841"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EF__91</v>
      </c>
      <c r="B109" s="1405"/>
      <c r="C109" s="1460" t="str">
        <f>'12_P1_Lista'!T108</f>
        <v/>
      </c>
      <c r="D109" s="1461" t="str">
        <f>'12_P1_Lista'!U108</f>
        <v/>
      </c>
      <c r="E109" s="1502" t="str">
        <f>IF(F109&lt;&gt;0,COUNTIF($F$19:F109,F109),"")</f>
        <v/>
      </c>
      <c r="F109" s="554"/>
      <c r="G109" s="1841"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EF__92</v>
      </c>
      <c r="B110" s="1405"/>
      <c r="C110" s="1460" t="str">
        <f>'12_P1_Lista'!T109</f>
        <v/>
      </c>
      <c r="D110" s="1461" t="str">
        <f>'12_P1_Lista'!U109</f>
        <v/>
      </c>
      <c r="E110" s="1502" t="str">
        <f>IF(F110&lt;&gt;0,COUNTIF($F$19:F110,F110),"")</f>
        <v/>
      </c>
      <c r="F110" s="554"/>
      <c r="G110" s="1841"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EF__93</v>
      </c>
      <c r="B111" s="1405"/>
      <c r="C111" s="1460" t="str">
        <f>'12_P1_Lista'!T110</f>
        <v/>
      </c>
      <c r="D111" s="1461" t="str">
        <f>'12_P1_Lista'!U110</f>
        <v/>
      </c>
      <c r="E111" s="1502" t="str">
        <f>IF(F111&lt;&gt;0,COUNTIF($F$19:F111,F111),"")</f>
        <v/>
      </c>
      <c r="F111" s="554"/>
      <c r="G111" s="1841"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EF__94</v>
      </c>
      <c r="B112" s="1405"/>
      <c r="C112" s="1460" t="str">
        <f>'12_P1_Lista'!T111</f>
        <v/>
      </c>
      <c r="D112" s="1461" t="str">
        <f>'12_P1_Lista'!U111</f>
        <v/>
      </c>
      <c r="E112" s="1502" t="str">
        <f>IF(F112&lt;&gt;0,COUNTIF($F$19:F112,F112),"")</f>
        <v/>
      </c>
      <c r="F112" s="554"/>
      <c r="G112" s="1841"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EF__95</v>
      </c>
      <c r="B113" s="1405"/>
      <c r="C113" s="1460" t="str">
        <f>'12_P1_Lista'!T112</f>
        <v/>
      </c>
      <c r="D113" s="1461" t="str">
        <f>'12_P1_Lista'!U112</f>
        <v/>
      </c>
      <c r="E113" s="1502" t="str">
        <f>IF(F113&lt;&gt;0,COUNTIF($F$19:F113,F113),"")</f>
        <v/>
      </c>
      <c r="F113" s="554"/>
      <c r="G113" s="1841"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EF__96</v>
      </c>
      <c r="B114" s="1405"/>
      <c r="C114" s="1460" t="str">
        <f>'12_P1_Lista'!T113</f>
        <v/>
      </c>
      <c r="D114" s="1461" t="str">
        <f>'12_P1_Lista'!U113</f>
        <v/>
      </c>
      <c r="E114" s="1502" t="str">
        <f>IF(F114&lt;&gt;0,COUNTIF($F$19:F114,F114),"")</f>
        <v/>
      </c>
      <c r="F114" s="554"/>
      <c r="G114" s="1841"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EF__97</v>
      </c>
      <c r="B115" s="1405"/>
      <c r="C115" s="1460" t="str">
        <f>'12_P1_Lista'!T114</f>
        <v/>
      </c>
      <c r="D115" s="1461" t="str">
        <f>'12_P1_Lista'!U114</f>
        <v/>
      </c>
      <c r="E115" s="1502" t="str">
        <f>IF(F115&lt;&gt;0,COUNTIF($F$19:F115,F115),"")</f>
        <v/>
      </c>
      <c r="F115" s="554"/>
      <c r="G115" s="1841"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EF__98</v>
      </c>
      <c r="B116" s="1405"/>
      <c r="C116" s="1460" t="str">
        <f>'12_P1_Lista'!T115</f>
        <v/>
      </c>
      <c r="D116" s="1461" t="str">
        <f>'12_P1_Lista'!U115</f>
        <v/>
      </c>
      <c r="E116" s="1502" t="str">
        <f>IF(F116&lt;&gt;0,COUNTIF($F$19:F116,F116),"")</f>
        <v/>
      </c>
      <c r="F116" s="554"/>
      <c r="G116" s="1841"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EF__99</v>
      </c>
      <c r="B117" s="1405"/>
      <c r="C117" s="1460" t="str">
        <f>'12_P1_Lista'!T116</f>
        <v/>
      </c>
      <c r="D117" s="1461" t="str">
        <f>'12_P1_Lista'!U116</f>
        <v/>
      </c>
      <c r="E117" s="1502" t="str">
        <f>IF(F117&lt;&gt;0,COUNTIF($F$19:F117,F117),"")</f>
        <v/>
      </c>
      <c r="F117" s="554"/>
      <c r="G117" s="1841"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EF__100</v>
      </c>
      <c r="B118" s="1405"/>
      <c r="C118" s="1460" t="str">
        <f>'12_P1_Lista'!T117</f>
        <v/>
      </c>
      <c r="D118" s="1461" t="str">
        <f>'12_P1_Lista'!U117</f>
        <v/>
      </c>
      <c r="E118" s="1502" t="str">
        <f>IF(F118&lt;&gt;0,COUNTIF($F$19:F118,F118),"")</f>
        <v/>
      </c>
      <c r="F118" s="554"/>
      <c r="G118" s="1841"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EF__101</v>
      </c>
      <c r="B119" s="1405"/>
      <c r="C119" s="1460" t="str">
        <f>'12_P1_Lista'!T118</f>
        <v/>
      </c>
      <c r="D119" s="1461" t="str">
        <f>'12_P1_Lista'!U118</f>
        <v/>
      </c>
      <c r="E119" s="1502" t="str">
        <f>IF(F119&lt;&gt;0,COUNTIF($F$19:F119,F119),"")</f>
        <v/>
      </c>
      <c r="F119" s="554"/>
      <c r="G119" s="1841"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EF__102</v>
      </c>
      <c r="B120" s="1405"/>
      <c r="C120" s="1460" t="str">
        <f>'12_P1_Lista'!T119</f>
        <v/>
      </c>
      <c r="D120" s="1461" t="str">
        <f>'12_P1_Lista'!U119</f>
        <v/>
      </c>
      <c r="E120" s="1502" t="str">
        <f>IF(F120&lt;&gt;0,COUNTIF($F$19:F120,F120),"")</f>
        <v/>
      </c>
      <c r="F120" s="554"/>
      <c r="G120" s="1841"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EF__103</v>
      </c>
      <c r="B121" s="1405"/>
      <c r="C121" s="1460" t="str">
        <f>'12_P1_Lista'!T120</f>
        <v/>
      </c>
      <c r="D121" s="1461" t="str">
        <f>'12_P1_Lista'!U120</f>
        <v/>
      </c>
      <c r="E121" s="1502" t="str">
        <f>IF(F121&lt;&gt;0,COUNTIF($F$19:F121,F121),"")</f>
        <v/>
      </c>
      <c r="F121" s="554"/>
      <c r="G121" s="1841"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EF__104</v>
      </c>
      <c r="B122" s="1405"/>
      <c r="C122" s="1460" t="str">
        <f>'12_P1_Lista'!T121</f>
        <v/>
      </c>
      <c r="D122" s="1461" t="str">
        <f>'12_P1_Lista'!U121</f>
        <v/>
      </c>
      <c r="E122" s="1502" t="str">
        <f>IF(F122&lt;&gt;0,COUNTIF($F$19:F122,F122),"")</f>
        <v/>
      </c>
      <c r="F122" s="554"/>
      <c r="G122" s="1841"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EF__105</v>
      </c>
      <c r="B123" s="1405"/>
      <c r="C123" s="1460" t="str">
        <f>'12_P1_Lista'!T122</f>
        <v/>
      </c>
      <c r="D123" s="1461" t="str">
        <f>'12_P1_Lista'!U122</f>
        <v/>
      </c>
      <c r="E123" s="1502" t="str">
        <f>IF(F123&lt;&gt;0,COUNTIF($F$19:F123,F123),"")</f>
        <v/>
      </c>
      <c r="F123" s="554"/>
      <c r="G123" s="1841"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EF__106</v>
      </c>
      <c r="B124" s="1405"/>
      <c r="C124" s="1460" t="str">
        <f>'12_P1_Lista'!T123</f>
        <v/>
      </c>
      <c r="D124" s="1461" t="str">
        <f>'12_P1_Lista'!U123</f>
        <v/>
      </c>
      <c r="E124" s="1502" t="str">
        <f>IF(F124&lt;&gt;0,COUNTIF($F$19:F124,F124),"")</f>
        <v/>
      </c>
      <c r="F124" s="554"/>
      <c r="G124" s="1841"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EF__107</v>
      </c>
      <c r="B125" s="1405"/>
      <c r="C125" s="1460" t="str">
        <f>'12_P1_Lista'!T124</f>
        <v/>
      </c>
      <c r="D125" s="1461" t="str">
        <f>'12_P1_Lista'!U124</f>
        <v/>
      </c>
      <c r="E125" s="1502" t="str">
        <f>IF(F125&lt;&gt;0,COUNTIF($F$19:F125,F125),"")</f>
        <v/>
      </c>
      <c r="F125" s="554"/>
      <c r="G125" s="1841"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EF__108</v>
      </c>
      <c r="B126" s="1405"/>
      <c r="C126" s="1460" t="str">
        <f>'12_P1_Lista'!T125</f>
        <v/>
      </c>
      <c r="D126" s="1461" t="str">
        <f>'12_P1_Lista'!U125</f>
        <v/>
      </c>
      <c r="E126" s="1502" t="str">
        <f>IF(F126&lt;&gt;0,COUNTIF($F$19:F126,F126),"")</f>
        <v/>
      </c>
      <c r="F126" s="554"/>
      <c r="G126" s="1841"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EF__109</v>
      </c>
      <c r="B127" s="1405"/>
      <c r="C127" s="1460" t="str">
        <f>'12_P1_Lista'!T126</f>
        <v/>
      </c>
      <c r="D127" s="1461" t="str">
        <f>'12_P1_Lista'!U126</f>
        <v/>
      </c>
      <c r="E127" s="1502" t="str">
        <f>IF(F127&lt;&gt;0,COUNTIF($F$19:F127,F127),"")</f>
        <v/>
      </c>
      <c r="F127" s="554"/>
      <c r="G127" s="1841"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EF__110</v>
      </c>
      <c r="B128" s="1405"/>
      <c r="C128" s="1460" t="str">
        <f>'12_P1_Lista'!T127</f>
        <v/>
      </c>
      <c r="D128" s="1461" t="str">
        <f>'12_P1_Lista'!U127</f>
        <v/>
      </c>
      <c r="E128" s="1502" t="str">
        <f>IF(F128&lt;&gt;0,COUNTIF($F$19:F128,F128),"")</f>
        <v/>
      </c>
      <c r="F128" s="554"/>
      <c r="G128" s="1841"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EF__111</v>
      </c>
      <c r="B129" s="1405"/>
      <c r="C129" s="1460" t="str">
        <f>'12_P1_Lista'!T128</f>
        <v/>
      </c>
      <c r="D129" s="1461" t="str">
        <f>'12_P1_Lista'!U128</f>
        <v/>
      </c>
      <c r="E129" s="1502" t="str">
        <f>IF(F129&lt;&gt;0,COUNTIF($F$19:F129,F129),"")</f>
        <v/>
      </c>
      <c r="F129" s="554"/>
      <c r="G129" s="1841"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EF__112</v>
      </c>
      <c r="B130" s="1405"/>
      <c r="C130" s="1460" t="str">
        <f>'12_P1_Lista'!T129</f>
        <v/>
      </c>
      <c r="D130" s="1461" t="str">
        <f>'12_P1_Lista'!U129</f>
        <v/>
      </c>
      <c r="E130" s="1502" t="str">
        <f>IF(F130&lt;&gt;0,COUNTIF($F$19:F130,F130),"")</f>
        <v/>
      </c>
      <c r="F130" s="554"/>
      <c r="G130" s="1841"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EF__113</v>
      </c>
      <c r="B131" s="1405"/>
      <c r="C131" s="1460" t="str">
        <f>'12_P1_Lista'!T130</f>
        <v/>
      </c>
      <c r="D131" s="1461" t="str">
        <f>'12_P1_Lista'!U130</f>
        <v/>
      </c>
      <c r="E131" s="1502" t="str">
        <f>IF(F131&lt;&gt;0,COUNTIF($F$19:F131,F131),"")</f>
        <v/>
      </c>
      <c r="F131" s="554"/>
      <c r="G131" s="1841"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EF__114</v>
      </c>
      <c r="B132" s="1405"/>
      <c r="C132" s="1460" t="str">
        <f>'12_P1_Lista'!T131</f>
        <v/>
      </c>
      <c r="D132" s="1461" t="str">
        <f>'12_P1_Lista'!U131</f>
        <v/>
      </c>
      <c r="E132" s="1502" t="str">
        <f>IF(F132&lt;&gt;0,COUNTIF($F$19:F132,F132),"")</f>
        <v/>
      </c>
      <c r="F132" s="554"/>
      <c r="G132" s="1841"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EF__115</v>
      </c>
      <c r="B133" s="1405"/>
      <c r="C133" s="1460" t="str">
        <f>'12_P1_Lista'!T132</f>
        <v/>
      </c>
      <c r="D133" s="1461" t="str">
        <f>'12_P1_Lista'!U132</f>
        <v/>
      </c>
      <c r="E133" s="1502" t="str">
        <f>IF(F133&lt;&gt;0,COUNTIF($F$19:F133,F133),"")</f>
        <v/>
      </c>
      <c r="F133" s="554"/>
      <c r="G133" s="1841"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EF__116</v>
      </c>
      <c r="B134" s="1405"/>
      <c r="C134" s="1460" t="str">
        <f>'12_P1_Lista'!T133</f>
        <v/>
      </c>
      <c r="D134" s="1461" t="str">
        <f>'12_P1_Lista'!U133</f>
        <v/>
      </c>
      <c r="E134" s="1502" t="str">
        <f>IF(F134&lt;&gt;0,COUNTIF($F$19:F134,F134),"")</f>
        <v/>
      </c>
      <c r="F134" s="554"/>
      <c r="G134" s="1841"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EF__117</v>
      </c>
      <c r="B135" s="1405"/>
      <c r="C135" s="1460" t="str">
        <f>'12_P1_Lista'!T134</f>
        <v/>
      </c>
      <c r="D135" s="1461" t="str">
        <f>'12_P1_Lista'!U134</f>
        <v/>
      </c>
      <c r="E135" s="1502" t="str">
        <f>IF(F135&lt;&gt;0,COUNTIF($F$19:F135,F135),"")</f>
        <v/>
      </c>
      <c r="F135" s="554"/>
      <c r="G135" s="1841"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EF__118</v>
      </c>
      <c r="B136" s="1405"/>
      <c r="C136" s="1460" t="str">
        <f>'12_P1_Lista'!T135</f>
        <v/>
      </c>
      <c r="D136" s="1461" t="str">
        <f>'12_P1_Lista'!U135</f>
        <v/>
      </c>
      <c r="E136" s="1502" t="str">
        <f>IF(F136&lt;&gt;0,COUNTIF($F$19:F136,F136),"")</f>
        <v/>
      </c>
      <c r="F136" s="554"/>
      <c r="G136" s="1841"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EF__119</v>
      </c>
      <c r="B137" s="1405"/>
      <c r="C137" s="1460" t="str">
        <f>'12_P1_Lista'!T136</f>
        <v/>
      </c>
      <c r="D137" s="1461" t="str">
        <f>'12_P1_Lista'!U136</f>
        <v/>
      </c>
      <c r="E137" s="1502" t="str">
        <f>IF(F137&lt;&gt;0,COUNTIF($F$19:F137,F137),"")</f>
        <v/>
      </c>
      <c r="F137" s="554"/>
      <c r="G137" s="1841"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EF__120</v>
      </c>
      <c r="B138" s="1405"/>
      <c r="C138" s="1460" t="str">
        <f>'12_P1_Lista'!T137</f>
        <v/>
      </c>
      <c r="D138" s="1461" t="str">
        <f>'12_P1_Lista'!U137</f>
        <v/>
      </c>
      <c r="E138" s="1502" t="str">
        <f>IF(F138&lt;&gt;0,COUNTIF($F$19:F138,F138),"")</f>
        <v/>
      </c>
      <c r="F138" s="554"/>
      <c r="G138" s="1841"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EF__121</v>
      </c>
      <c r="B139" s="1405"/>
      <c r="C139" s="1460" t="str">
        <f>'12_P1_Lista'!T138</f>
        <v/>
      </c>
      <c r="D139" s="1461" t="str">
        <f>'12_P1_Lista'!U138</f>
        <v/>
      </c>
      <c r="E139" s="1502" t="str">
        <f>IF(F139&lt;&gt;0,COUNTIF($F$19:F139,F139),"")</f>
        <v/>
      </c>
      <c r="F139" s="554"/>
      <c r="G139" s="1841"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EF__122</v>
      </c>
      <c r="B140" s="1405"/>
      <c r="C140" s="1460" t="str">
        <f>'12_P1_Lista'!T139</f>
        <v/>
      </c>
      <c r="D140" s="1461" t="str">
        <f>'12_P1_Lista'!U139</f>
        <v/>
      </c>
      <c r="E140" s="1502" t="str">
        <f>IF(F140&lt;&gt;0,COUNTIF($F$19:F140,F140),"")</f>
        <v/>
      </c>
      <c r="F140" s="554"/>
      <c r="G140" s="1841"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EF__123</v>
      </c>
      <c r="B141" s="1405"/>
      <c r="C141" s="1460" t="str">
        <f>'12_P1_Lista'!T140</f>
        <v/>
      </c>
      <c r="D141" s="1461" t="str">
        <f>'12_P1_Lista'!U140</f>
        <v/>
      </c>
      <c r="E141" s="1502" t="str">
        <f>IF(F141&lt;&gt;0,COUNTIF($F$19:F141,F141),"")</f>
        <v/>
      </c>
      <c r="F141" s="554"/>
      <c r="G141" s="1841"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EF__124</v>
      </c>
      <c r="B142" s="1405"/>
      <c r="C142" s="1460" t="str">
        <f>'12_P1_Lista'!T141</f>
        <v/>
      </c>
      <c r="D142" s="1461" t="str">
        <f>'12_P1_Lista'!U141</f>
        <v/>
      </c>
      <c r="E142" s="1502" t="str">
        <f>IF(F142&lt;&gt;0,COUNTIF($F$19:F142,F142),"")</f>
        <v/>
      </c>
      <c r="F142" s="554"/>
      <c r="G142" s="1841"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EF__125</v>
      </c>
      <c r="B143" s="1405"/>
      <c r="C143" s="1460" t="str">
        <f>'12_P1_Lista'!T142</f>
        <v/>
      </c>
      <c r="D143" s="1461" t="str">
        <f>'12_P1_Lista'!U142</f>
        <v/>
      </c>
      <c r="E143" s="1502" t="str">
        <f>IF(F143&lt;&gt;0,COUNTIF($F$19:F143,F143),"")</f>
        <v/>
      </c>
      <c r="F143" s="554"/>
      <c r="G143" s="1841"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EF__126</v>
      </c>
      <c r="B144" s="1405"/>
      <c r="C144" s="1460" t="str">
        <f>'12_P1_Lista'!T143</f>
        <v/>
      </c>
      <c r="D144" s="1461" t="str">
        <f>'12_P1_Lista'!U143</f>
        <v/>
      </c>
      <c r="E144" s="1502" t="str">
        <f>IF(F144&lt;&gt;0,COUNTIF($F$19:F144,F144),"")</f>
        <v/>
      </c>
      <c r="F144" s="554"/>
      <c r="G144" s="1841"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EF__127</v>
      </c>
      <c r="B145" s="1405"/>
      <c r="C145" s="1460" t="str">
        <f>'12_P1_Lista'!T144</f>
        <v/>
      </c>
      <c r="D145" s="1461" t="str">
        <f>'12_P1_Lista'!U144</f>
        <v/>
      </c>
      <c r="E145" s="1502" t="str">
        <f>IF(F145&lt;&gt;0,COUNTIF($F$19:F145,F145),"")</f>
        <v/>
      </c>
      <c r="F145" s="554"/>
      <c r="G145" s="1841"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EF__128</v>
      </c>
      <c r="B146" s="1405"/>
      <c r="C146" s="1460" t="str">
        <f>'12_P1_Lista'!T145</f>
        <v/>
      </c>
      <c r="D146" s="1461" t="str">
        <f>'12_P1_Lista'!U145</f>
        <v/>
      </c>
      <c r="E146" s="1502" t="str">
        <f>IF(F146&lt;&gt;0,COUNTIF($F$19:F146,F146),"")</f>
        <v/>
      </c>
      <c r="F146" s="554"/>
      <c r="G146" s="1841"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EF__129</v>
      </c>
      <c r="B147" s="1405"/>
      <c r="C147" s="1460" t="str">
        <f>'12_P1_Lista'!T146</f>
        <v/>
      </c>
      <c r="D147" s="1461" t="str">
        <f>'12_P1_Lista'!U146</f>
        <v/>
      </c>
      <c r="E147" s="1502" t="str">
        <f>IF(F147&lt;&gt;0,COUNTIF($F$19:F147,F147),"")</f>
        <v/>
      </c>
      <c r="F147" s="554"/>
      <c r="G147" s="1841"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EF__130</v>
      </c>
      <c r="B148" s="1405"/>
      <c r="C148" s="1460" t="str">
        <f>'12_P1_Lista'!T147</f>
        <v/>
      </c>
      <c r="D148" s="1461" t="str">
        <f>'12_P1_Lista'!U147</f>
        <v/>
      </c>
      <c r="E148" s="1502" t="str">
        <f>IF(F148&lt;&gt;0,COUNTIF($F$19:F148,F148),"")</f>
        <v/>
      </c>
      <c r="F148" s="554"/>
      <c r="G148" s="1841"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EF__131</v>
      </c>
      <c r="B149" s="1405"/>
      <c r="C149" s="1460" t="str">
        <f>'12_P1_Lista'!T148</f>
        <v/>
      </c>
      <c r="D149" s="1461" t="str">
        <f>'12_P1_Lista'!U148</f>
        <v/>
      </c>
      <c r="E149" s="1502" t="str">
        <f>IF(F149&lt;&gt;0,COUNTIF($F$19:F149,F149),"")</f>
        <v/>
      </c>
      <c r="F149" s="554"/>
      <c r="G149" s="1841"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EF__132</v>
      </c>
      <c r="B150" s="1405"/>
      <c r="C150" s="1460" t="str">
        <f>'12_P1_Lista'!T149</f>
        <v/>
      </c>
      <c r="D150" s="1461" t="str">
        <f>'12_P1_Lista'!U149</f>
        <v/>
      </c>
      <c r="E150" s="1502" t="str">
        <f>IF(F150&lt;&gt;0,COUNTIF($F$19:F150,F150),"")</f>
        <v/>
      </c>
      <c r="F150" s="554"/>
      <c r="G150" s="1841"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EF__133</v>
      </c>
      <c r="B151" s="1405"/>
      <c r="C151" s="1460" t="str">
        <f>'12_P1_Lista'!T150</f>
        <v/>
      </c>
      <c r="D151" s="1461" t="str">
        <f>'12_P1_Lista'!U150</f>
        <v/>
      </c>
      <c r="E151" s="1502" t="str">
        <f>IF(F151&lt;&gt;0,COUNTIF($F$19:F151,F151),"")</f>
        <v/>
      </c>
      <c r="F151" s="554"/>
      <c r="G151" s="1841"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EF__134</v>
      </c>
      <c r="B152" s="1405"/>
      <c r="C152" s="1460" t="str">
        <f>'12_P1_Lista'!T151</f>
        <v/>
      </c>
      <c r="D152" s="1461" t="str">
        <f>'12_P1_Lista'!U151</f>
        <v/>
      </c>
      <c r="E152" s="1502" t="str">
        <f>IF(F152&lt;&gt;0,COUNTIF($F$19:F152,F152),"")</f>
        <v/>
      </c>
      <c r="F152" s="554"/>
      <c r="G152" s="1841"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EF__135</v>
      </c>
      <c r="B153" s="1405"/>
      <c r="C153" s="1460" t="str">
        <f>'12_P1_Lista'!T152</f>
        <v/>
      </c>
      <c r="D153" s="1461" t="str">
        <f>'12_P1_Lista'!U152</f>
        <v/>
      </c>
      <c r="E153" s="1502" t="str">
        <f>IF(F153&lt;&gt;0,COUNTIF($F$19:F153,F153),"")</f>
        <v/>
      </c>
      <c r="F153" s="554"/>
      <c r="G153" s="1841"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EF__136</v>
      </c>
      <c r="B154" s="1405"/>
      <c r="C154" s="1460" t="str">
        <f>'12_P1_Lista'!T153</f>
        <v/>
      </c>
      <c r="D154" s="1461" t="str">
        <f>'12_P1_Lista'!U153</f>
        <v/>
      </c>
      <c r="E154" s="1502" t="str">
        <f>IF(F154&lt;&gt;0,COUNTIF($F$19:F154,F154),"")</f>
        <v/>
      </c>
      <c r="F154" s="554"/>
      <c r="G154" s="1841"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EF__137</v>
      </c>
      <c r="B155" s="1405"/>
      <c r="C155" s="1460" t="str">
        <f>'12_P1_Lista'!T154</f>
        <v/>
      </c>
      <c r="D155" s="1461" t="str">
        <f>'12_P1_Lista'!U154</f>
        <v/>
      </c>
      <c r="E155" s="1502" t="str">
        <f>IF(F155&lt;&gt;0,COUNTIF($F$19:F155,F155),"")</f>
        <v/>
      </c>
      <c r="F155" s="554"/>
      <c r="G155" s="1841"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EF__138</v>
      </c>
      <c r="B156" s="1405"/>
      <c r="C156" s="1460" t="str">
        <f>'12_P1_Lista'!T155</f>
        <v/>
      </c>
      <c r="D156" s="1461" t="str">
        <f>'12_P1_Lista'!U155</f>
        <v/>
      </c>
      <c r="E156" s="1502" t="str">
        <f>IF(F156&lt;&gt;0,COUNTIF($F$19:F156,F156),"")</f>
        <v/>
      </c>
      <c r="F156" s="554"/>
      <c r="G156" s="1841"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EF__139</v>
      </c>
      <c r="B157" s="1405"/>
      <c r="C157" s="1460" t="str">
        <f>'12_P1_Lista'!T156</f>
        <v/>
      </c>
      <c r="D157" s="1461" t="str">
        <f>'12_P1_Lista'!U156</f>
        <v/>
      </c>
      <c r="E157" s="1502" t="str">
        <f>IF(F157&lt;&gt;0,COUNTIF($F$19:F157,F157),"")</f>
        <v/>
      </c>
      <c r="F157" s="554"/>
      <c r="G157" s="1841"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EF__140</v>
      </c>
      <c r="B158" s="1405"/>
      <c r="C158" s="1460" t="str">
        <f>'12_P1_Lista'!T157</f>
        <v/>
      </c>
      <c r="D158" s="1461" t="str">
        <f>'12_P1_Lista'!U157</f>
        <v/>
      </c>
      <c r="E158" s="1502" t="str">
        <f>IF(F158&lt;&gt;0,COUNTIF($F$19:F158,F158),"")</f>
        <v/>
      </c>
      <c r="F158" s="554"/>
      <c r="G158" s="1841"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EF__141</v>
      </c>
      <c r="B159" s="1405"/>
      <c r="C159" s="1460" t="str">
        <f>'12_P1_Lista'!T158</f>
        <v/>
      </c>
      <c r="D159" s="1461" t="str">
        <f>'12_P1_Lista'!U158</f>
        <v/>
      </c>
      <c r="E159" s="1502" t="str">
        <f>IF(F159&lt;&gt;0,COUNTIF($F$19:F159,F159),"")</f>
        <v/>
      </c>
      <c r="F159" s="554"/>
      <c r="G159" s="1841"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EF__142</v>
      </c>
      <c r="B160" s="1405"/>
      <c r="C160" s="1460" t="str">
        <f>'12_P1_Lista'!T159</f>
        <v/>
      </c>
      <c r="D160" s="1461" t="str">
        <f>'12_P1_Lista'!U159</f>
        <v/>
      </c>
      <c r="E160" s="1502" t="str">
        <f>IF(F160&lt;&gt;0,COUNTIF($F$19:F160,F160),"")</f>
        <v/>
      </c>
      <c r="F160" s="554"/>
      <c r="G160" s="1841"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EF__143</v>
      </c>
      <c r="B161" s="1405"/>
      <c r="C161" s="1460" t="str">
        <f>'12_P1_Lista'!T160</f>
        <v/>
      </c>
      <c r="D161" s="1461" t="str">
        <f>'12_P1_Lista'!U160</f>
        <v/>
      </c>
      <c r="E161" s="1502" t="str">
        <f>IF(F161&lt;&gt;0,COUNTIF($F$19:F161,F161),"")</f>
        <v/>
      </c>
      <c r="F161" s="554"/>
      <c r="G161" s="1841"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EF__144</v>
      </c>
      <c r="B162" s="1405"/>
      <c r="C162" s="1460" t="str">
        <f>'12_P1_Lista'!T161</f>
        <v/>
      </c>
      <c r="D162" s="1461" t="str">
        <f>'12_P1_Lista'!U161</f>
        <v/>
      </c>
      <c r="E162" s="1502" t="str">
        <f>IF(F162&lt;&gt;0,COUNTIF($F$19:F162,F162),"")</f>
        <v/>
      </c>
      <c r="F162" s="554"/>
      <c r="G162" s="1841"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EF__145</v>
      </c>
      <c r="B163" s="1405"/>
      <c r="C163" s="1460" t="str">
        <f>'12_P1_Lista'!T162</f>
        <v/>
      </c>
      <c r="D163" s="1461" t="str">
        <f>'12_P1_Lista'!U162</f>
        <v/>
      </c>
      <c r="E163" s="1502" t="str">
        <f>IF(F163&lt;&gt;0,COUNTIF($F$19:F163,F163),"")</f>
        <v/>
      </c>
      <c r="F163" s="554"/>
      <c r="G163" s="1841"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EF__146</v>
      </c>
      <c r="B164" s="1405"/>
      <c r="C164" s="1460" t="str">
        <f>'12_P1_Lista'!T163</f>
        <v/>
      </c>
      <c r="D164" s="1461" t="str">
        <f>'12_P1_Lista'!U163</f>
        <v/>
      </c>
      <c r="E164" s="1502" t="str">
        <f>IF(F164&lt;&gt;0,COUNTIF($F$19:F164,F164),"")</f>
        <v/>
      </c>
      <c r="F164" s="554"/>
      <c r="G164" s="1841"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EF__147</v>
      </c>
      <c r="B165" s="1405"/>
      <c r="C165" s="1460" t="str">
        <f>'12_P1_Lista'!T164</f>
        <v/>
      </c>
      <c r="D165" s="1461" t="str">
        <f>'12_P1_Lista'!U164</f>
        <v/>
      </c>
      <c r="E165" s="1502" t="str">
        <f>IF(F165&lt;&gt;0,COUNTIF($F$19:F165,F165),"")</f>
        <v/>
      </c>
      <c r="F165" s="554"/>
      <c r="G165" s="1841"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EF__148</v>
      </c>
      <c r="B166" s="1405"/>
      <c r="C166" s="1460" t="str">
        <f>'12_P1_Lista'!T165</f>
        <v/>
      </c>
      <c r="D166" s="1461" t="str">
        <f>'12_P1_Lista'!U165</f>
        <v/>
      </c>
      <c r="E166" s="1502" t="str">
        <f>IF(F166&lt;&gt;0,COUNTIF($F$19:F166,F166),"")</f>
        <v/>
      </c>
      <c r="F166" s="554"/>
      <c r="G166" s="1841"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EF__149</v>
      </c>
      <c r="B167" s="1405"/>
      <c r="C167" s="1460" t="str">
        <f>'12_P1_Lista'!T166</f>
        <v/>
      </c>
      <c r="D167" s="1461" t="str">
        <f>'12_P1_Lista'!U166</f>
        <v/>
      </c>
      <c r="E167" s="1502" t="str">
        <f>IF(F167&lt;&gt;0,COUNTIF($F$19:F167,F167),"")</f>
        <v/>
      </c>
      <c r="F167" s="554"/>
      <c r="G167" s="1841"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EF__150</v>
      </c>
      <c r="B168" s="1405"/>
      <c r="C168" s="1460" t="str">
        <f>'12_P1_Lista'!T167</f>
        <v/>
      </c>
      <c r="D168" s="1461" t="str">
        <f>'12_P1_Lista'!U167</f>
        <v/>
      </c>
      <c r="E168" s="1502" t="str">
        <f>IF(F168&lt;&gt;0,COUNTIF($F$19:F168,F168),"")</f>
        <v/>
      </c>
      <c r="F168" s="554"/>
      <c r="G168" s="1841"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EF__151</v>
      </c>
      <c r="B169" s="1405"/>
      <c r="C169" s="1460" t="str">
        <f>'12_P1_Lista'!T168</f>
        <v/>
      </c>
      <c r="D169" s="1461" t="str">
        <f>'12_P1_Lista'!U168</f>
        <v/>
      </c>
      <c r="E169" s="1502" t="str">
        <f>IF(F169&lt;&gt;0,COUNTIF($F$19:F169,F169),"")</f>
        <v/>
      </c>
      <c r="F169" s="554"/>
      <c r="G169" s="1841"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EF__152</v>
      </c>
      <c r="B170" s="1405"/>
      <c r="C170" s="1460" t="str">
        <f>'12_P1_Lista'!T169</f>
        <v/>
      </c>
      <c r="D170" s="1461" t="str">
        <f>'12_P1_Lista'!U169</f>
        <v/>
      </c>
      <c r="E170" s="1502" t="str">
        <f>IF(F170&lt;&gt;0,COUNTIF($F$19:F170,F170),"")</f>
        <v/>
      </c>
      <c r="F170" s="554"/>
      <c r="G170" s="1841"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EF__153</v>
      </c>
      <c r="B171" s="1405"/>
      <c r="C171" s="1460" t="str">
        <f>'12_P1_Lista'!T170</f>
        <v/>
      </c>
      <c r="D171" s="1461" t="str">
        <f>'12_P1_Lista'!U170</f>
        <v/>
      </c>
      <c r="E171" s="1502" t="str">
        <f>IF(F171&lt;&gt;0,COUNTIF($F$19:F171,F171),"")</f>
        <v/>
      </c>
      <c r="F171" s="554"/>
      <c r="G171" s="1841"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EF__154</v>
      </c>
      <c r="B172" s="1405"/>
      <c r="C172" s="1460" t="str">
        <f>'12_P1_Lista'!T171</f>
        <v/>
      </c>
      <c r="D172" s="1461" t="str">
        <f>'12_P1_Lista'!U171</f>
        <v/>
      </c>
      <c r="E172" s="1502" t="str">
        <f>IF(F172&lt;&gt;0,COUNTIF($F$19:F172,F172),"")</f>
        <v/>
      </c>
      <c r="F172" s="554"/>
      <c r="G172" s="1841"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EF__155</v>
      </c>
      <c r="B173" s="1405"/>
      <c r="C173" s="1460" t="str">
        <f>'12_P1_Lista'!T172</f>
        <v/>
      </c>
      <c r="D173" s="1461" t="str">
        <f>'12_P1_Lista'!U172</f>
        <v/>
      </c>
      <c r="E173" s="1502" t="str">
        <f>IF(F173&lt;&gt;0,COUNTIF($F$19:F173,F173),"")</f>
        <v/>
      </c>
      <c r="F173" s="554"/>
      <c r="G173" s="1841"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EF__156</v>
      </c>
      <c r="B174" s="1405"/>
      <c r="C174" s="1460" t="str">
        <f>'12_P1_Lista'!T173</f>
        <v/>
      </c>
      <c r="D174" s="1461" t="str">
        <f>'12_P1_Lista'!U173</f>
        <v/>
      </c>
      <c r="E174" s="1502" t="str">
        <f>IF(F174&lt;&gt;0,COUNTIF($F$19:F174,F174),"")</f>
        <v/>
      </c>
      <c r="F174" s="554"/>
      <c r="G174" s="1841"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EF__157</v>
      </c>
      <c r="B175" s="1405"/>
      <c r="C175" s="1460" t="str">
        <f>'12_P1_Lista'!T174</f>
        <v/>
      </c>
      <c r="D175" s="1461" t="str">
        <f>'12_P1_Lista'!U174</f>
        <v/>
      </c>
      <c r="E175" s="1502" t="str">
        <f>IF(F175&lt;&gt;0,COUNTIF($F$19:F175,F175),"")</f>
        <v/>
      </c>
      <c r="F175" s="554"/>
      <c r="G175" s="1841"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EF__158</v>
      </c>
      <c r="B176" s="1405"/>
      <c r="C176" s="1460" t="str">
        <f>'12_P1_Lista'!T175</f>
        <v/>
      </c>
      <c r="D176" s="1461" t="str">
        <f>'12_P1_Lista'!U175</f>
        <v/>
      </c>
      <c r="E176" s="1502" t="str">
        <f>IF(F176&lt;&gt;0,COUNTIF($F$19:F176,F176),"")</f>
        <v/>
      </c>
      <c r="F176" s="554"/>
      <c r="G176" s="1841"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EF__159</v>
      </c>
      <c r="B177" s="1405"/>
      <c r="C177" s="1460" t="str">
        <f>'12_P1_Lista'!T176</f>
        <v/>
      </c>
      <c r="D177" s="1461" t="str">
        <f>'12_P1_Lista'!U176</f>
        <v/>
      </c>
      <c r="E177" s="1502" t="str">
        <f>IF(F177&lt;&gt;0,COUNTIF($F$19:F177,F177),"")</f>
        <v/>
      </c>
      <c r="F177" s="554"/>
      <c r="G177" s="1841"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EF__160</v>
      </c>
      <c r="B178" s="1405"/>
      <c r="C178" s="1460" t="str">
        <f>'12_P1_Lista'!T177</f>
        <v/>
      </c>
      <c r="D178" s="1461" t="str">
        <f>'12_P1_Lista'!U177</f>
        <v/>
      </c>
      <c r="E178" s="1502" t="str">
        <f>IF(F178&lt;&gt;0,COUNTIF($F$19:F178,F178),"")</f>
        <v/>
      </c>
      <c r="F178" s="554"/>
      <c r="G178" s="1841"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2"/>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2"/>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3"/>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3"/>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3"/>
      <c r="H183" s="159"/>
      <c r="I183" s="203"/>
      <c r="J183" s="2042" t="str">
        <f>CONCATENATE("En  ",$J$4,",  a ",IF($F$6&lt;&gt;"",TEXT($F$6,"dddd, dd"" de ""mmmm"" de ""aaaa"),"______________________________"))</f>
        <v>En  VALLADOLID,  a sábado, 18 de junio de 2016</v>
      </c>
      <c r="K183" s="2042"/>
      <c r="L183" s="2042"/>
      <c r="M183" s="2042"/>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3"/>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3"/>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3"/>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3"/>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3"/>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3"/>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3"/>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3"/>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5"/>
      <c r="H299" s="238"/>
      <c r="I299" s="201"/>
      <c r="K299" s="12"/>
      <c r="O299" s="12"/>
      <c r="Q299" s="12"/>
      <c r="R299" s="12"/>
    </row>
    <row r="300" spans="1:53" s="13" customFormat="1" x14ac:dyDescent="0.25">
      <c r="A300" s="176"/>
      <c r="B300" s="238"/>
      <c r="C300" s="20"/>
      <c r="D300" s="243"/>
      <c r="E300" s="1327"/>
      <c r="F300" s="296"/>
      <c r="G300" s="1845"/>
      <c r="H300" s="238"/>
      <c r="I300" s="201"/>
      <c r="K300" s="12"/>
      <c r="O300" s="12"/>
      <c r="Q300" s="12"/>
      <c r="R300" s="12"/>
    </row>
    <row r="301" spans="1:53" s="13" customFormat="1" x14ac:dyDescent="0.25">
      <c r="A301" s="176"/>
      <c r="B301" s="238"/>
      <c r="C301" s="20"/>
      <c r="D301" s="243"/>
      <c r="E301" s="1327"/>
      <c r="F301" s="297"/>
      <c r="G301" s="1845"/>
      <c r="H301" s="238"/>
      <c r="I301" s="201"/>
      <c r="K301" s="12"/>
      <c r="O301" s="12"/>
      <c r="Q301" s="12"/>
      <c r="R301" s="12"/>
    </row>
    <row r="302" spans="1:53" s="13" customFormat="1" x14ac:dyDescent="0.25">
      <c r="A302" s="176"/>
      <c r="B302" s="238"/>
      <c r="C302" s="20"/>
      <c r="D302" s="243"/>
      <c r="E302" s="1327"/>
      <c r="F302" s="297"/>
      <c r="G302" s="1845"/>
      <c r="H302" s="238"/>
      <c r="I302" s="201"/>
      <c r="K302" s="12"/>
      <c r="O302" s="12"/>
      <c r="Q302" s="12"/>
      <c r="R302" s="12"/>
    </row>
    <row r="303" spans="1:53" s="13" customFormat="1" x14ac:dyDescent="0.25">
      <c r="A303" s="176"/>
      <c r="B303" s="238"/>
      <c r="C303" s="20"/>
      <c r="D303" s="243"/>
      <c r="E303" s="1327"/>
      <c r="F303" s="297"/>
      <c r="G303" s="1845"/>
      <c r="H303" s="238"/>
      <c r="I303" s="201"/>
      <c r="K303" s="12"/>
      <c r="O303" s="12"/>
      <c r="Q303" s="12"/>
      <c r="R303" s="12"/>
    </row>
    <row r="304" spans="1:53" s="13" customFormat="1" x14ac:dyDescent="0.25">
      <c r="A304" s="176"/>
      <c r="B304" s="238"/>
      <c r="C304" s="20"/>
      <c r="D304" s="243"/>
      <c r="E304" s="1327"/>
      <c r="F304" s="297"/>
      <c r="G304" s="1845"/>
      <c r="H304" s="238"/>
      <c r="I304" s="201"/>
      <c r="K304" s="12"/>
      <c r="O304" s="12"/>
      <c r="Q304" s="12"/>
      <c r="R304" s="12"/>
    </row>
    <row r="305" spans="1:18" s="13" customFormat="1" x14ac:dyDescent="0.25">
      <c r="A305" s="176"/>
      <c r="B305" s="238"/>
      <c r="C305" s="20"/>
      <c r="D305" s="243"/>
      <c r="E305" s="1327"/>
      <c r="F305" s="297"/>
      <c r="G305" s="1845"/>
      <c r="H305" s="238"/>
      <c r="I305" s="201"/>
      <c r="K305" s="12"/>
      <c r="O305" s="12"/>
      <c r="Q305" s="12"/>
      <c r="R305" s="12"/>
    </row>
    <row r="306" spans="1:18" s="13" customFormat="1" x14ac:dyDescent="0.25">
      <c r="A306" s="176"/>
      <c r="B306" s="238"/>
      <c r="C306" s="20"/>
      <c r="D306" s="243"/>
      <c r="E306" s="1327"/>
      <c r="F306" s="297"/>
      <c r="G306" s="1845"/>
      <c r="H306" s="238"/>
      <c r="I306" s="201"/>
      <c r="K306" s="12"/>
      <c r="O306" s="12"/>
      <c r="Q306" s="12"/>
      <c r="R306" s="12"/>
    </row>
    <row r="307" spans="1:18" s="13" customFormat="1" x14ac:dyDescent="0.25">
      <c r="A307" s="176"/>
      <c r="B307" s="238"/>
      <c r="C307" s="20"/>
      <c r="D307" s="243"/>
      <c r="E307" s="1327"/>
      <c r="F307" s="297"/>
      <c r="G307" s="1845"/>
      <c r="H307" s="238"/>
      <c r="I307" s="201"/>
      <c r="K307" s="12"/>
      <c r="O307" s="12"/>
      <c r="Q307" s="12"/>
      <c r="R307" s="12"/>
    </row>
    <row r="308" spans="1:18" s="13" customFormat="1" x14ac:dyDescent="0.25">
      <c r="A308" s="176"/>
      <c r="B308" s="238"/>
      <c r="C308" s="20"/>
      <c r="D308" s="243"/>
      <c r="E308" s="1327"/>
      <c r="F308" s="297"/>
      <c r="G308" s="1845"/>
      <c r="H308" s="238"/>
      <c r="I308" s="201"/>
      <c r="K308" s="12"/>
      <c r="O308" s="12"/>
      <c r="Q308" s="12"/>
      <c r="R308" s="12"/>
    </row>
    <row r="309" spans="1:18" s="13" customFormat="1" x14ac:dyDescent="0.25">
      <c r="A309" s="176"/>
      <c r="B309" s="238"/>
      <c r="C309" s="20"/>
      <c r="D309" s="243"/>
      <c r="E309" s="1327"/>
      <c r="F309" s="297"/>
      <c r="G309" s="1845"/>
      <c r="H309" s="238"/>
      <c r="I309" s="201"/>
      <c r="K309" s="12"/>
      <c r="O309" s="12"/>
      <c r="Q309" s="12"/>
      <c r="R309" s="12"/>
    </row>
    <row r="310" spans="1:18" s="13" customFormat="1" x14ac:dyDescent="0.25">
      <c r="A310" s="176"/>
      <c r="B310" s="238"/>
      <c r="C310" s="20"/>
      <c r="D310" s="243"/>
      <c r="E310" s="1327"/>
      <c r="F310" s="297"/>
      <c r="G310" s="1845"/>
      <c r="H310" s="238"/>
      <c r="I310" s="201"/>
      <c r="K310" s="12"/>
      <c r="O310" s="12"/>
      <c r="Q310" s="12"/>
      <c r="R310" s="12"/>
    </row>
    <row r="311" spans="1:18" s="13" customFormat="1" x14ac:dyDescent="0.25">
      <c r="A311" s="176"/>
      <c r="B311" s="238"/>
      <c r="C311" s="20"/>
      <c r="D311" s="243"/>
      <c r="E311" s="1327"/>
      <c r="F311" s="297"/>
      <c r="G311" s="1845"/>
      <c r="H311" s="238"/>
      <c r="I311" s="201"/>
      <c r="K311" s="12"/>
      <c r="O311" s="12"/>
      <c r="Q311" s="12"/>
      <c r="R311" s="12"/>
    </row>
    <row r="312" spans="1:18" s="13" customFormat="1" x14ac:dyDescent="0.25">
      <c r="A312" s="176"/>
      <c r="B312" s="238"/>
      <c r="C312" s="20"/>
      <c r="D312" s="243"/>
      <c r="E312" s="1327"/>
      <c r="F312" s="297"/>
      <c r="G312" s="1845"/>
      <c r="H312" s="238"/>
      <c r="I312" s="201"/>
      <c r="K312" s="12"/>
      <c r="O312" s="12"/>
      <c r="Q312" s="12"/>
      <c r="R312" s="12"/>
    </row>
    <row r="313" spans="1:18" s="13" customFormat="1" x14ac:dyDescent="0.25">
      <c r="A313" s="176"/>
      <c r="B313" s="238"/>
      <c r="C313" s="20"/>
      <c r="D313" s="243"/>
      <c r="E313" s="1327"/>
      <c r="F313" s="297"/>
      <c r="G313" s="1845"/>
      <c r="H313" s="238"/>
      <c r="I313" s="201"/>
      <c r="K313" s="12"/>
      <c r="O313" s="12"/>
      <c r="Q313" s="12"/>
      <c r="R313" s="12"/>
    </row>
    <row r="314" spans="1:18" s="13" customFormat="1" x14ac:dyDescent="0.25">
      <c r="A314" s="176"/>
      <c r="B314" s="238"/>
      <c r="C314" s="20"/>
      <c r="D314" s="243"/>
      <c r="E314" s="1327"/>
      <c r="F314" s="297"/>
      <c r="G314" s="1845"/>
      <c r="H314" s="238"/>
      <c r="I314" s="201"/>
      <c r="K314" s="12"/>
      <c r="O314" s="12"/>
      <c r="Q314" s="12"/>
      <c r="R314" s="12"/>
    </row>
    <row r="315" spans="1:18" s="13" customFormat="1" x14ac:dyDescent="0.25">
      <c r="A315" s="176"/>
      <c r="B315" s="238"/>
      <c r="C315" s="20"/>
      <c r="D315" s="243"/>
      <c r="E315" s="1327"/>
      <c r="F315" s="297"/>
      <c r="G315" s="1845"/>
      <c r="H315" s="238"/>
      <c r="I315" s="201"/>
      <c r="K315" s="12"/>
      <c r="O315" s="12"/>
      <c r="Q315" s="12"/>
      <c r="R315" s="12"/>
    </row>
    <row r="316" spans="1:18" s="13" customFormat="1" x14ac:dyDescent="0.25">
      <c r="A316" s="176"/>
      <c r="B316" s="238"/>
      <c r="C316" s="20"/>
      <c r="D316" s="243"/>
      <c r="E316" s="1327"/>
      <c r="F316" s="297"/>
      <c r="G316" s="1845"/>
      <c r="H316" s="238"/>
      <c r="I316" s="201"/>
      <c r="K316" s="12"/>
      <c r="O316" s="12"/>
      <c r="Q316" s="12"/>
      <c r="R316" s="12"/>
    </row>
    <row r="317" spans="1:18" s="13" customFormat="1" x14ac:dyDescent="0.25">
      <c r="A317" s="176"/>
      <c r="B317" s="238"/>
      <c r="C317" s="20"/>
      <c r="D317" s="243"/>
      <c r="E317" s="1327"/>
      <c r="F317" s="297"/>
      <c r="G317" s="1845"/>
      <c r="H317" s="238"/>
      <c r="I317" s="201"/>
      <c r="K317" s="12"/>
      <c r="O317" s="12"/>
      <c r="Q317" s="12"/>
      <c r="R317" s="12"/>
    </row>
    <row r="318" spans="1:18" s="13" customFormat="1" x14ac:dyDescent="0.25">
      <c r="A318" s="176"/>
      <c r="B318" s="238"/>
      <c r="C318" s="20"/>
      <c r="D318" s="243"/>
      <c r="E318" s="1327"/>
      <c r="F318" s="297"/>
      <c r="G318" s="1845"/>
      <c r="H318" s="238"/>
      <c r="I318" s="201"/>
      <c r="K318" s="12"/>
      <c r="O318" s="12"/>
      <c r="Q318" s="12"/>
      <c r="R318" s="12"/>
    </row>
    <row r="319" spans="1:18" s="13" customFormat="1" x14ac:dyDescent="0.25">
      <c r="A319" s="176"/>
      <c r="B319" s="238"/>
      <c r="C319" s="20"/>
      <c r="D319" s="243"/>
      <c r="E319" s="1327"/>
      <c r="F319" s="297"/>
      <c r="G319" s="1845"/>
      <c r="H319" s="238"/>
      <c r="I319" s="201"/>
      <c r="K319" s="12"/>
      <c r="O319" s="12"/>
      <c r="Q319" s="12"/>
      <c r="R319" s="12"/>
    </row>
    <row r="320" spans="1:18" s="13" customFormat="1" x14ac:dyDescent="0.25">
      <c r="A320" s="176"/>
      <c r="B320" s="238"/>
      <c r="C320" s="20"/>
      <c r="D320" s="243"/>
      <c r="E320" s="1327"/>
      <c r="F320" s="297"/>
      <c r="G320" s="1845"/>
      <c r="H320" s="238"/>
      <c r="I320" s="201"/>
      <c r="K320" s="12"/>
      <c r="O320" s="12"/>
      <c r="Q320" s="12"/>
      <c r="R320" s="12"/>
    </row>
    <row r="321" spans="1:18" s="13" customFormat="1" x14ac:dyDescent="0.25">
      <c r="A321" s="176"/>
      <c r="B321" s="238"/>
      <c r="C321" s="20"/>
      <c r="D321" s="243"/>
      <c r="E321" s="1327"/>
      <c r="F321" s="297"/>
      <c r="G321" s="1845"/>
      <c r="H321" s="238"/>
      <c r="I321" s="201"/>
      <c r="K321" s="12"/>
      <c r="O321" s="12"/>
      <c r="Q321" s="12"/>
      <c r="R321" s="12"/>
    </row>
    <row r="322" spans="1:18" s="13" customFormat="1" x14ac:dyDescent="0.25">
      <c r="A322" s="176"/>
      <c r="B322" s="238"/>
      <c r="C322" s="20"/>
      <c r="D322" s="243"/>
      <c r="E322" s="1327"/>
      <c r="F322" s="297"/>
      <c r="G322" s="1845"/>
      <c r="H322" s="238"/>
      <c r="I322" s="201"/>
      <c r="K322" s="12"/>
      <c r="O322" s="12"/>
      <c r="Q322" s="12"/>
      <c r="R322" s="12"/>
    </row>
    <row r="323" spans="1:18" s="13" customFormat="1" x14ac:dyDescent="0.25">
      <c r="A323" s="176"/>
      <c r="B323" s="238"/>
      <c r="C323" s="20"/>
      <c r="D323" s="243"/>
      <c r="E323" s="1327"/>
      <c r="F323" s="297"/>
      <c r="G323" s="1845"/>
      <c r="H323" s="238"/>
      <c r="I323" s="201"/>
      <c r="K323" s="12"/>
      <c r="O323" s="12"/>
      <c r="Q323" s="12"/>
      <c r="R323" s="12"/>
    </row>
    <row r="324" spans="1:18" s="13" customFormat="1" x14ac:dyDescent="0.25">
      <c r="A324" s="176"/>
      <c r="B324" s="238"/>
      <c r="C324" s="20"/>
      <c r="D324" s="243"/>
      <c r="E324" s="1327"/>
      <c r="F324" s="297"/>
      <c r="G324" s="1845"/>
      <c r="H324" s="238"/>
      <c r="I324" s="201"/>
      <c r="K324" s="12"/>
      <c r="O324" s="12"/>
      <c r="Q324" s="12"/>
      <c r="R324" s="12"/>
    </row>
    <row r="325" spans="1:18" s="13" customFormat="1" x14ac:dyDescent="0.25">
      <c r="A325" s="176"/>
      <c r="B325" s="238"/>
      <c r="C325" s="20"/>
      <c r="D325" s="243"/>
      <c r="E325" s="1327"/>
      <c r="F325" s="297"/>
      <c r="G325" s="1845"/>
      <c r="H325" s="238"/>
      <c r="I325" s="201"/>
      <c r="K325" s="12"/>
      <c r="O325" s="12"/>
      <c r="Q325" s="12"/>
      <c r="R325" s="12"/>
    </row>
    <row r="326" spans="1:18" s="13" customFormat="1" x14ac:dyDescent="0.25">
      <c r="A326" s="176"/>
      <c r="B326" s="238"/>
      <c r="C326" s="20"/>
      <c r="D326" s="243"/>
      <c r="E326" s="1327"/>
      <c r="F326" s="297"/>
      <c r="G326" s="1845"/>
      <c r="H326" s="238"/>
      <c r="I326" s="201"/>
      <c r="K326" s="12"/>
      <c r="O326" s="12"/>
      <c r="Q326" s="12"/>
      <c r="R326" s="12"/>
    </row>
    <row r="327" spans="1:18" s="13" customFormat="1" x14ac:dyDescent="0.25">
      <c r="A327" s="176"/>
      <c r="B327" s="238"/>
      <c r="C327" s="20"/>
      <c r="D327" s="243"/>
      <c r="E327" s="1327"/>
      <c r="F327" s="297"/>
      <c r="G327" s="1845"/>
      <c r="H327" s="238"/>
      <c r="I327" s="201"/>
      <c r="K327" s="12"/>
      <c r="O327" s="12"/>
      <c r="Q327" s="12"/>
      <c r="R327" s="12"/>
    </row>
    <row r="328" spans="1:18" s="13" customFormat="1" x14ac:dyDescent="0.25">
      <c r="A328" s="176"/>
      <c r="B328" s="238"/>
      <c r="C328" s="20"/>
      <c r="D328" s="243"/>
      <c r="E328" s="1327"/>
      <c r="F328" s="297"/>
      <c r="G328" s="1845"/>
      <c r="H328" s="238"/>
      <c r="I328" s="201"/>
      <c r="K328" s="12"/>
      <c r="O328" s="12"/>
      <c r="Q328" s="12"/>
      <c r="R328" s="12"/>
    </row>
    <row r="329" spans="1:18" s="13" customFormat="1" x14ac:dyDescent="0.25">
      <c r="A329" s="176"/>
      <c r="B329" s="238"/>
      <c r="C329" s="20"/>
      <c r="D329" s="243"/>
      <c r="E329" s="1327"/>
      <c r="F329" s="297"/>
      <c r="G329" s="1845"/>
      <c r="H329" s="238"/>
      <c r="I329" s="201"/>
      <c r="K329" s="12"/>
      <c r="O329" s="12"/>
      <c r="Q329" s="12"/>
      <c r="R329" s="12"/>
    </row>
    <row r="330" spans="1:18" s="13" customFormat="1" x14ac:dyDescent="0.25">
      <c r="A330" s="176"/>
      <c r="B330" s="238"/>
      <c r="C330" s="20"/>
      <c r="D330" s="243"/>
      <c r="E330" s="1327"/>
      <c r="F330" s="297"/>
      <c r="G330" s="1845"/>
      <c r="H330" s="238"/>
      <c r="I330" s="201"/>
      <c r="K330" s="12"/>
      <c r="O330" s="12"/>
      <c r="Q330" s="12"/>
      <c r="R330" s="12"/>
    </row>
    <row r="331" spans="1:18" s="13" customFormat="1" x14ac:dyDescent="0.25">
      <c r="A331" s="176"/>
      <c r="B331" s="238"/>
      <c r="C331" s="20"/>
      <c r="D331" s="243"/>
      <c r="E331" s="1327"/>
      <c r="F331" s="297"/>
      <c r="G331" s="1845"/>
      <c r="H331" s="238"/>
      <c r="I331" s="201"/>
      <c r="K331" s="12"/>
      <c r="O331" s="12"/>
      <c r="Q331" s="12"/>
      <c r="R331" s="12"/>
    </row>
    <row r="332" spans="1:18" s="13" customFormat="1" x14ac:dyDescent="0.25">
      <c r="A332" s="176"/>
      <c r="B332" s="238"/>
      <c r="C332" s="20"/>
      <c r="D332" s="243"/>
      <c r="E332" s="1327"/>
      <c r="F332" s="297"/>
      <c r="G332" s="1845"/>
      <c r="H332" s="238"/>
      <c r="I332" s="201"/>
      <c r="K332" s="12"/>
      <c r="O332" s="12"/>
      <c r="Q332" s="12"/>
      <c r="R332" s="12"/>
    </row>
    <row r="333" spans="1:18" s="13" customFormat="1" x14ac:dyDescent="0.25">
      <c r="A333" s="176"/>
      <c r="B333" s="238"/>
      <c r="C333" s="20"/>
      <c r="D333" s="243"/>
      <c r="E333" s="1327"/>
      <c r="F333" s="297"/>
      <c r="G333" s="1845"/>
      <c r="H333" s="238"/>
      <c r="I333" s="201"/>
      <c r="K333" s="12"/>
      <c r="O333" s="12"/>
      <c r="Q333" s="12"/>
      <c r="R333" s="12"/>
    </row>
    <row r="334" spans="1:18" s="13" customFormat="1" x14ac:dyDescent="0.25">
      <c r="A334" s="176"/>
      <c r="B334" s="238"/>
      <c r="C334" s="20"/>
      <c r="D334" s="243"/>
      <c r="E334" s="1327"/>
      <c r="F334" s="297"/>
      <c r="G334" s="1845"/>
      <c r="H334" s="238"/>
      <c r="I334" s="201"/>
      <c r="K334" s="12"/>
      <c r="O334" s="12"/>
      <c r="Q334" s="12"/>
      <c r="R334" s="12"/>
    </row>
    <row r="335" spans="1:18" s="13" customFormat="1" x14ac:dyDescent="0.25">
      <c r="A335" s="176"/>
      <c r="B335" s="238"/>
      <c r="C335" s="20"/>
      <c r="D335" s="243"/>
      <c r="E335" s="1327"/>
      <c r="F335" s="297"/>
      <c r="G335" s="1845"/>
      <c r="H335" s="238"/>
      <c r="I335" s="201"/>
      <c r="K335" s="12"/>
      <c r="O335" s="12"/>
      <c r="Q335" s="12"/>
      <c r="R335" s="12"/>
    </row>
    <row r="336" spans="1:18" s="13" customFormat="1" x14ac:dyDescent="0.25">
      <c r="A336" s="176"/>
      <c r="B336" s="238"/>
      <c r="C336" s="20"/>
      <c r="D336" s="243"/>
      <c r="E336" s="1327"/>
      <c r="F336" s="297"/>
      <c r="G336" s="1845"/>
      <c r="H336" s="238"/>
      <c r="I336" s="201"/>
      <c r="K336" s="12"/>
      <c r="O336" s="12"/>
      <c r="Q336" s="12"/>
      <c r="R336" s="12"/>
    </row>
    <row r="337" spans="1:18" s="13" customFormat="1" x14ac:dyDescent="0.25">
      <c r="A337" s="176"/>
      <c r="B337" s="238"/>
      <c r="C337" s="20"/>
      <c r="D337" s="243"/>
      <c r="E337" s="1327"/>
      <c r="F337" s="297"/>
      <c r="G337" s="1845"/>
      <c r="H337" s="238"/>
      <c r="I337" s="201"/>
      <c r="K337" s="12"/>
      <c r="O337" s="12"/>
      <c r="Q337" s="12"/>
      <c r="R337" s="12"/>
    </row>
    <row r="338" spans="1:18" s="13" customFormat="1" x14ac:dyDescent="0.25">
      <c r="A338" s="176"/>
      <c r="B338" s="238"/>
      <c r="C338" s="20"/>
      <c r="D338" s="243"/>
      <c r="E338" s="1327"/>
      <c r="F338" s="297"/>
      <c r="G338" s="1845"/>
      <c r="H338" s="238"/>
      <c r="I338" s="201"/>
      <c r="K338" s="12"/>
      <c r="O338" s="12"/>
      <c r="Q338" s="12"/>
      <c r="R338" s="12"/>
    </row>
    <row r="339" spans="1:18" s="13" customFormat="1" x14ac:dyDescent="0.25">
      <c r="A339" s="176"/>
      <c r="B339" s="238"/>
      <c r="C339" s="20"/>
      <c r="D339" s="243"/>
      <c r="E339" s="1327"/>
      <c r="F339" s="297"/>
      <c r="G339" s="1845"/>
      <c r="H339" s="238"/>
      <c r="I339" s="201"/>
      <c r="K339" s="12"/>
      <c r="O339" s="12"/>
      <c r="Q339" s="12"/>
      <c r="R339" s="12"/>
    </row>
    <row r="340" spans="1:18" s="13" customFormat="1" x14ac:dyDescent="0.25">
      <c r="A340" s="176"/>
      <c r="B340" s="238"/>
      <c r="C340" s="20"/>
      <c r="D340" s="243"/>
      <c r="E340" s="1327"/>
      <c r="F340" s="297"/>
      <c r="G340" s="1845"/>
      <c r="H340" s="238"/>
      <c r="I340" s="201"/>
      <c r="K340" s="12"/>
      <c r="O340" s="12"/>
      <c r="Q340" s="12"/>
      <c r="R340" s="12"/>
    </row>
    <row r="341" spans="1:18" s="13" customFormat="1" x14ac:dyDescent="0.25">
      <c r="A341" s="176"/>
      <c r="B341" s="238"/>
      <c r="C341" s="20"/>
      <c r="D341" s="243"/>
      <c r="E341" s="1327"/>
      <c r="F341" s="297"/>
      <c r="G341" s="1845"/>
      <c r="H341" s="238"/>
      <c r="I341" s="201"/>
      <c r="K341" s="12"/>
      <c r="O341" s="12"/>
      <c r="Q341" s="12"/>
      <c r="R341" s="12"/>
    </row>
    <row r="342" spans="1:18" s="13" customFormat="1" x14ac:dyDescent="0.25">
      <c r="A342" s="176"/>
      <c r="B342" s="238"/>
      <c r="C342" s="20"/>
      <c r="D342" s="243"/>
      <c r="E342" s="1327"/>
      <c r="F342" s="297"/>
      <c r="G342" s="1845"/>
      <c r="H342" s="238"/>
      <c r="I342" s="201"/>
      <c r="K342" s="12"/>
      <c r="O342" s="12"/>
      <c r="Q342" s="12"/>
      <c r="R342" s="12"/>
    </row>
    <row r="343" spans="1:18" s="13" customFormat="1" x14ac:dyDescent="0.25">
      <c r="A343" s="176"/>
      <c r="B343" s="238"/>
      <c r="C343" s="20"/>
      <c r="D343" s="243"/>
      <c r="E343" s="1327"/>
      <c r="F343" s="297"/>
      <c r="G343" s="1845"/>
      <c r="H343" s="238"/>
      <c r="I343" s="201"/>
      <c r="K343" s="12"/>
      <c r="O343" s="12"/>
      <c r="Q343" s="12"/>
      <c r="R343" s="12"/>
    </row>
    <row r="344" spans="1:18" s="13" customFormat="1" x14ac:dyDescent="0.25">
      <c r="A344" s="176"/>
      <c r="B344" s="238"/>
      <c r="C344" s="20"/>
      <c r="D344" s="243"/>
      <c r="E344" s="1327"/>
      <c r="F344" s="297"/>
      <c r="G344" s="1845"/>
      <c r="H344" s="238"/>
      <c r="I344" s="201"/>
      <c r="K344" s="12"/>
      <c r="O344" s="12"/>
      <c r="Q344" s="12"/>
      <c r="R344" s="12"/>
    </row>
    <row r="345" spans="1:18" s="13" customFormat="1" x14ac:dyDescent="0.25">
      <c r="A345" s="176"/>
      <c r="B345" s="238"/>
      <c r="C345" s="20"/>
      <c r="D345" s="243"/>
      <c r="E345" s="1327"/>
      <c r="F345" s="297"/>
      <c r="G345" s="1845"/>
      <c r="H345" s="238"/>
      <c r="I345" s="201"/>
      <c r="K345" s="12"/>
      <c r="O345" s="12"/>
      <c r="Q345" s="12"/>
      <c r="R345" s="12"/>
    </row>
    <row r="346" spans="1:18" s="13" customFormat="1" x14ac:dyDescent="0.25">
      <c r="A346" s="176"/>
      <c r="B346" s="238"/>
      <c r="C346" s="20"/>
      <c r="D346" s="243"/>
      <c r="E346" s="1327"/>
      <c r="F346" s="297"/>
      <c r="G346" s="1845"/>
      <c r="H346" s="238"/>
      <c r="I346" s="201"/>
      <c r="K346" s="12"/>
      <c r="O346" s="12"/>
      <c r="Q346" s="12"/>
      <c r="R346" s="12"/>
    </row>
    <row r="347" spans="1:18" s="13" customFormat="1" x14ac:dyDescent="0.25">
      <c r="A347" s="176"/>
      <c r="B347" s="238"/>
      <c r="C347" s="20"/>
      <c r="D347" s="243"/>
      <c r="E347" s="1327"/>
      <c r="F347" s="297"/>
      <c r="G347" s="1845"/>
      <c r="H347" s="238"/>
      <c r="I347" s="201"/>
      <c r="K347" s="12"/>
      <c r="O347" s="12"/>
      <c r="Q347" s="12"/>
      <c r="R347" s="12"/>
    </row>
    <row r="348" spans="1:18" s="13" customFormat="1" x14ac:dyDescent="0.25">
      <c r="A348" s="176"/>
      <c r="B348" s="238"/>
      <c r="C348" s="20"/>
      <c r="D348" s="243"/>
      <c r="E348" s="1327"/>
      <c r="F348" s="297"/>
      <c r="G348" s="1845"/>
      <c r="H348" s="238"/>
      <c r="I348" s="201"/>
      <c r="K348" s="12"/>
      <c r="O348" s="12"/>
      <c r="Q348" s="12"/>
      <c r="R348" s="12"/>
    </row>
    <row r="349" spans="1:18" s="13" customFormat="1" x14ac:dyDescent="0.25">
      <c r="A349" s="176"/>
      <c r="B349" s="238"/>
      <c r="C349" s="20"/>
      <c r="D349" s="243"/>
      <c r="E349" s="1327"/>
      <c r="F349" s="297"/>
      <c r="G349" s="1845"/>
      <c r="H349" s="238"/>
      <c r="I349" s="201"/>
      <c r="K349" s="12"/>
      <c r="O349" s="12"/>
      <c r="Q349" s="12"/>
      <c r="R349" s="12"/>
    </row>
    <row r="350" spans="1:18" s="13" customFormat="1" x14ac:dyDescent="0.25">
      <c r="A350" s="176"/>
      <c r="B350" s="238"/>
      <c r="C350" s="20"/>
      <c r="D350" s="243"/>
      <c r="E350" s="1327"/>
      <c r="F350" s="297"/>
      <c r="G350" s="1845"/>
      <c r="H350" s="238"/>
      <c r="I350" s="201"/>
      <c r="K350" s="12"/>
      <c r="O350" s="12"/>
      <c r="Q350" s="12"/>
      <c r="R350" s="12"/>
    </row>
    <row r="351" spans="1:18" s="13" customFormat="1" x14ac:dyDescent="0.25">
      <c r="A351" s="176"/>
      <c r="B351" s="238"/>
      <c r="C351" s="20"/>
      <c r="D351" s="243"/>
      <c r="E351" s="1327"/>
      <c r="F351" s="297"/>
      <c r="G351" s="1845"/>
      <c r="H351" s="238"/>
      <c r="I351" s="201"/>
      <c r="K351" s="12"/>
      <c r="O351" s="12"/>
      <c r="Q351" s="12"/>
      <c r="R351" s="12"/>
    </row>
    <row r="352" spans="1:18" s="13" customFormat="1" x14ac:dyDescent="0.25">
      <c r="A352" s="176"/>
      <c r="B352" s="238"/>
      <c r="C352" s="20"/>
      <c r="D352" s="243"/>
      <c r="E352" s="1327"/>
      <c r="F352" s="297"/>
      <c r="G352" s="1845"/>
      <c r="H352" s="238"/>
      <c r="I352" s="201"/>
      <c r="K352" s="12"/>
      <c r="O352" s="12"/>
      <c r="Q352" s="12"/>
      <c r="R352" s="12"/>
    </row>
    <row r="353" spans="1:18" s="13" customFormat="1" x14ac:dyDescent="0.25">
      <c r="A353" s="176"/>
      <c r="B353" s="238"/>
      <c r="C353" s="20"/>
      <c r="D353" s="243"/>
      <c r="E353" s="1327"/>
      <c r="F353" s="297"/>
      <c r="G353" s="1845"/>
      <c r="H353" s="238"/>
      <c r="I353" s="201"/>
      <c r="K353" s="12"/>
      <c r="O353" s="12"/>
      <c r="Q353" s="12"/>
      <c r="R353" s="12"/>
    </row>
    <row r="354" spans="1:18" s="13" customFormat="1" x14ac:dyDescent="0.25">
      <c r="A354" s="176"/>
      <c r="B354" s="238"/>
      <c r="C354" s="20"/>
      <c r="D354" s="243"/>
      <c r="E354" s="1327"/>
      <c r="F354" s="297"/>
      <c r="G354" s="1845"/>
      <c r="H354" s="238"/>
      <c r="I354" s="201"/>
      <c r="K354" s="12"/>
      <c r="O354" s="12"/>
      <c r="Q354" s="12"/>
      <c r="R354" s="12"/>
    </row>
    <row r="355" spans="1:18" s="13" customFormat="1" x14ac:dyDescent="0.25">
      <c r="A355" s="176"/>
      <c r="B355" s="238"/>
      <c r="C355" s="20"/>
      <c r="D355" s="243"/>
      <c r="E355" s="1327"/>
      <c r="F355" s="297"/>
      <c r="G355" s="1845"/>
      <c r="H355" s="238"/>
      <c r="I355" s="201"/>
      <c r="K355" s="12"/>
      <c r="O355" s="12"/>
      <c r="Q355" s="12"/>
      <c r="R355" s="12"/>
    </row>
    <row r="356" spans="1:18" s="13" customFormat="1" x14ac:dyDescent="0.25">
      <c r="A356" s="176"/>
      <c r="B356" s="238"/>
      <c r="C356" s="20"/>
      <c r="D356" s="243"/>
      <c r="E356" s="1327"/>
      <c r="F356" s="297"/>
      <c r="G356" s="1845"/>
      <c r="H356" s="238"/>
      <c r="I356" s="201"/>
      <c r="K356" s="12"/>
      <c r="O356" s="12"/>
      <c r="Q356" s="12"/>
      <c r="R356" s="12"/>
    </row>
    <row r="357" spans="1:18" s="13" customFormat="1" x14ac:dyDescent="0.25">
      <c r="A357" s="176"/>
      <c r="B357" s="238"/>
      <c r="C357" s="20"/>
      <c r="D357" s="243"/>
      <c r="E357" s="1327"/>
      <c r="F357" s="297"/>
      <c r="G357" s="1845"/>
      <c r="H357" s="238"/>
      <c r="I357" s="201"/>
      <c r="K357" s="12"/>
      <c r="O357" s="12"/>
      <c r="Q357" s="12"/>
      <c r="R357" s="12"/>
    </row>
    <row r="358" spans="1:18" s="13" customFormat="1" x14ac:dyDescent="0.25">
      <c r="A358" s="176"/>
      <c r="B358" s="238"/>
      <c r="C358" s="20"/>
      <c r="D358" s="243"/>
      <c r="E358" s="1327"/>
      <c r="F358" s="297"/>
      <c r="G358" s="1845"/>
      <c r="H358" s="238"/>
      <c r="I358" s="201"/>
      <c r="K358" s="12"/>
      <c r="O358" s="12"/>
      <c r="Q358" s="12"/>
      <c r="R358" s="12"/>
    </row>
    <row r="359" spans="1:18" s="13" customFormat="1" x14ac:dyDescent="0.25">
      <c r="A359" s="176"/>
      <c r="B359" s="238"/>
      <c r="C359" s="20"/>
      <c r="D359" s="243"/>
      <c r="E359" s="1327"/>
      <c r="F359" s="297"/>
      <c r="G359" s="1845"/>
      <c r="H359" s="238"/>
      <c r="I359" s="201"/>
      <c r="K359" s="12"/>
      <c r="O359" s="12"/>
      <c r="Q359" s="12"/>
      <c r="R359" s="12"/>
    </row>
    <row r="360" spans="1:18" s="13" customFormat="1" x14ac:dyDescent="0.25">
      <c r="A360" s="176"/>
      <c r="B360" s="238"/>
      <c r="C360" s="20"/>
      <c r="D360" s="243"/>
      <c r="E360" s="1327"/>
      <c r="F360" s="297"/>
      <c r="G360" s="1845"/>
      <c r="H360" s="238"/>
      <c r="I360" s="201"/>
      <c r="K360" s="12"/>
      <c r="O360" s="12"/>
      <c r="Q360" s="12"/>
      <c r="R360" s="12"/>
    </row>
    <row r="361" spans="1:18" s="13" customFormat="1" x14ac:dyDescent="0.25">
      <c r="A361" s="176"/>
      <c r="B361" s="238"/>
      <c r="C361" s="20"/>
      <c r="D361" s="243"/>
      <c r="E361" s="1327"/>
      <c r="F361" s="297"/>
      <c r="G361" s="1845"/>
      <c r="H361" s="238"/>
      <c r="I361" s="201"/>
      <c r="K361" s="12"/>
      <c r="O361" s="12"/>
      <c r="Q361" s="12"/>
      <c r="R361" s="12"/>
    </row>
    <row r="362" spans="1:18" s="13" customFormat="1" x14ac:dyDescent="0.25">
      <c r="A362" s="176"/>
      <c r="B362" s="238"/>
      <c r="C362" s="20"/>
      <c r="D362" s="243"/>
      <c r="E362" s="1327"/>
      <c r="F362" s="297"/>
      <c r="G362" s="1845"/>
      <c r="H362" s="238"/>
      <c r="I362" s="201"/>
      <c r="K362" s="12"/>
      <c r="O362" s="12"/>
      <c r="Q362" s="12"/>
      <c r="R362" s="12"/>
    </row>
    <row r="363" spans="1:18" s="13" customFormat="1" x14ac:dyDescent="0.25">
      <c r="A363" s="176"/>
      <c r="B363" s="238"/>
      <c r="C363" s="20"/>
      <c r="D363" s="243"/>
      <c r="E363" s="1327"/>
      <c r="F363" s="297"/>
      <c r="G363" s="1845"/>
      <c r="H363" s="238"/>
      <c r="I363" s="201"/>
      <c r="K363" s="12"/>
      <c r="O363" s="12"/>
      <c r="Q363" s="12"/>
      <c r="R363" s="12"/>
    </row>
    <row r="364" spans="1:18" s="13" customFormat="1" x14ac:dyDescent="0.25">
      <c r="A364" s="176"/>
      <c r="B364" s="238"/>
      <c r="C364" s="20"/>
      <c r="D364" s="243"/>
      <c r="E364" s="1327"/>
      <c r="F364" s="297"/>
      <c r="G364" s="1845"/>
      <c r="H364" s="238"/>
      <c r="I364" s="201"/>
      <c r="K364" s="12"/>
      <c r="O364" s="12"/>
      <c r="Q364" s="12"/>
      <c r="R364" s="12"/>
    </row>
    <row r="365" spans="1:18" s="13" customFormat="1" x14ac:dyDescent="0.25">
      <c r="A365" s="176"/>
      <c r="B365" s="238"/>
      <c r="C365" s="20"/>
      <c r="D365" s="243"/>
      <c r="E365" s="1327"/>
      <c r="F365" s="297"/>
      <c r="G365" s="1845"/>
      <c r="H365" s="238"/>
      <c r="I365" s="201"/>
      <c r="K365" s="12"/>
      <c r="O365" s="12"/>
      <c r="Q365" s="12"/>
      <c r="R365" s="12"/>
    </row>
    <row r="366" spans="1:18" s="13" customFormat="1" x14ac:dyDescent="0.25">
      <c r="A366" s="176"/>
      <c r="B366" s="238"/>
      <c r="C366" s="20"/>
      <c r="D366" s="243"/>
      <c r="E366" s="1327"/>
      <c r="F366" s="297"/>
      <c r="G366" s="1845"/>
      <c r="H366" s="238"/>
      <c r="I366" s="201"/>
      <c r="K366" s="12"/>
      <c r="O366" s="12"/>
      <c r="Q366" s="12"/>
      <c r="R366" s="12"/>
    </row>
    <row r="367" spans="1:18" s="13" customFormat="1" x14ac:dyDescent="0.25">
      <c r="A367" s="176"/>
      <c r="B367" s="238"/>
      <c r="C367" s="20"/>
      <c r="D367" s="243"/>
      <c r="E367" s="1327"/>
      <c r="F367" s="297"/>
      <c r="G367" s="1845"/>
      <c r="H367" s="238"/>
      <c r="I367" s="201"/>
      <c r="K367" s="12"/>
      <c r="O367" s="12"/>
      <c r="Q367" s="12"/>
      <c r="R367" s="12"/>
    </row>
    <row r="368" spans="1:18" s="13" customFormat="1" x14ac:dyDescent="0.25">
      <c r="A368" s="176"/>
      <c r="B368" s="238"/>
      <c r="C368" s="20"/>
      <c r="D368" s="243"/>
      <c r="E368" s="1327"/>
      <c r="F368" s="297"/>
      <c r="G368" s="1845"/>
      <c r="H368" s="238"/>
      <c r="I368" s="201"/>
      <c r="K368" s="12"/>
      <c r="O368" s="12"/>
      <c r="Q368" s="12"/>
      <c r="R368" s="12"/>
    </row>
    <row r="369" spans="1:18" s="13" customFormat="1" x14ac:dyDescent="0.25">
      <c r="A369" s="176"/>
      <c r="B369" s="238"/>
      <c r="C369" s="20"/>
      <c r="D369" s="243"/>
      <c r="E369" s="1327"/>
      <c r="F369" s="297"/>
      <c r="G369" s="1845"/>
      <c r="H369" s="238"/>
      <c r="I369" s="201"/>
      <c r="K369" s="12"/>
      <c r="O369" s="12"/>
      <c r="Q369" s="12"/>
      <c r="R369" s="12"/>
    </row>
    <row r="370" spans="1:18" s="13" customFormat="1" x14ac:dyDescent="0.25">
      <c r="A370" s="176"/>
      <c r="B370" s="238"/>
      <c r="C370" s="20"/>
      <c r="D370" s="243"/>
      <c r="E370" s="1327"/>
      <c r="F370" s="297"/>
      <c r="G370" s="1845"/>
      <c r="H370" s="238"/>
      <c r="I370" s="201"/>
      <c r="K370" s="12"/>
      <c r="O370" s="12"/>
      <c r="Q370" s="12"/>
      <c r="R370" s="12"/>
    </row>
    <row r="371" spans="1:18" s="13" customFormat="1" x14ac:dyDescent="0.25">
      <c r="A371" s="176"/>
      <c r="B371" s="238"/>
      <c r="C371" s="20"/>
      <c r="D371" s="243"/>
      <c r="E371" s="1327"/>
      <c r="F371" s="297"/>
      <c r="G371" s="1845"/>
      <c r="H371" s="238"/>
      <c r="I371" s="201"/>
      <c r="K371" s="12"/>
      <c r="O371" s="12"/>
      <c r="Q371" s="12"/>
      <c r="R371" s="12"/>
    </row>
    <row r="372" spans="1:18" s="13" customFormat="1" x14ac:dyDescent="0.25">
      <c r="A372" s="176"/>
      <c r="B372" s="238"/>
      <c r="C372" s="20"/>
      <c r="D372" s="243"/>
      <c r="E372" s="1327"/>
      <c r="F372" s="297"/>
      <c r="G372" s="1845"/>
      <c r="H372" s="238"/>
      <c r="I372" s="201"/>
      <c r="K372" s="12"/>
      <c r="O372" s="12"/>
      <c r="Q372" s="12"/>
      <c r="R372" s="12"/>
    </row>
    <row r="373" spans="1:18" s="13" customFormat="1" x14ac:dyDescent="0.25">
      <c r="A373" s="176"/>
      <c r="B373" s="238"/>
      <c r="C373" s="20"/>
      <c r="D373" s="243"/>
      <c r="E373" s="1327"/>
      <c r="F373" s="297"/>
      <c r="G373" s="1845"/>
      <c r="H373" s="238"/>
      <c r="I373" s="201"/>
      <c r="K373" s="12"/>
      <c r="O373" s="12"/>
      <c r="Q373" s="12"/>
      <c r="R373" s="12"/>
    </row>
    <row r="374" spans="1:18" s="13" customFormat="1" x14ac:dyDescent="0.25">
      <c r="A374" s="176"/>
      <c r="B374" s="238"/>
      <c r="C374" s="20"/>
      <c r="D374" s="243"/>
      <c r="E374" s="1327"/>
      <c r="F374" s="297"/>
      <c r="G374" s="1845"/>
      <c r="H374" s="238"/>
      <c r="I374" s="201"/>
      <c r="K374" s="12"/>
      <c r="O374" s="12"/>
      <c r="Q374" s="12"/>
      <c r="R374" s="12"/>
    </row>
    <row r="375" spans="1:18" s="13" customFormat="1" x14ac:dyDescent="0.25">
      <c r="A375" s="176"/>
      <c r="B375" s="238"/>
      <c r="C375" s="20"/>
      <c r="D375" s="243"/>
      <c r="E375" s="1327"/>
      <c r="F375" s="297"/>
      <c r="G375" s="1845"/>
      <c r="H375" s="238"/>
      <c r="I375" s="201"/>
      <c r="K375" s="12"/>
      <c r="O375" s="12"/>
      <c r="Q375" s="12"/>
      <c r="R375" s="12"/>
    </row>
    <row r="376" spans="1:18" s="13" customFormat="1" x14ac:dyDescent="0.25">
      <c r="A376" s="176"/>
      <c r="B376" s="238"/>
      <c r="C376" s="20"/>
      <c r="D376" s="243"/>
      <c r="E376" s="1327"/>
      <c r="F376" s="297"/>
      <c r="G376" s="1845"/>
      <c r="H376" s="238"/>
      <c r="I376" s="201"/>
      <c r="K376" s="12"/>
      <c r="O376" s="12"/>
      <c r="Q376" s="12"/>
      <c r="R376" s="12"/>
    </row>
    <row r="377" spans="1:18" s="13" customFormat="1" x14ac:dyDescent="0.25">
      <c r="A377" s="176"/>
      <c r="B377" s="238"/>
      <c r="C377" s="20"/>
      <c r="D377" s="243"/>
      <c r="E377" s="1327"/>
      <c r="F377" s="297"/>
      <c r="G377" s="1845"/>
      <c r="H377" s="238"/>
      <c r="I377" s="201"/>
      <c r="K377" s="12"/>
      <c r="O377" s="12"/>
      <c r="Q377" s="12"/>
      <c r="R377" s="12"/>
    </row>
    <row r="378" spans="1:18" s="13" customFormat="1" x14ac:dyDescent="0.25">
      <c r="A378" s="176"/>
      <c r="B378" s="238"/>
      <c r="C378" s="20"/>
      <c r="D378" s="243"/>
      <c r="E378" s="1327"/>
      <c r="F378" s="297"/>
      <c r="G378" s="1845"/>
      <c r="H378" s="238"/>
      <c r="I378" s="201"/>
      <c r="K378" s="12"/>
      <c r="O378" s="12"/>
      <c r="Q378" s="12"/>
      <c r="R378" s="12"/>
    </row>
    <row r="379" spans="1:18" s="13" customFormat="1" x14ac:dyDescent="0.25">
      <c r="A379" s="176"/>
      <c r="B379" s="238"/>
      <c r="C379" s="20"/>
      <c r="D379" s="243"/>
      <c r="E379" s="1327"/>
      <c r="F379" s="297"/>
      <c r="G379" s="1845"/>
      <c r="H379" s="238"/>
      <c r="I379" s="201"/>
      <c r="K379" s="12"/>
      <c r="O379" s="12"/>
      <c r="Q379" s="12"/>
      <c r="R379" s="12"/>
    </row>
    <row r="380" spans="1:18" s="13" customFormat="1" x14ac:dyDescent="0.25">
      <c r="A380" s="176"/>
      <c r="B380" s="238"/>
      <c r="C380" s="20"/>
      <c r="D380" s="243"/>
      <c r="E380" s="1327"/>
      <c r="F380" s="297"/>
      <c r="G380" s="1845"/>
      <c r="H380" s="238"/>
      <c r="I380" s="201"/>
      <c r="K380" s="12"/>
      <c r="O380" s="12"/>
      <c r="Q380" s="12"/>
      <c r="R380" s="12"/>
    </row>
    <row r="381" spans="1:18" s="13" customFormat="1" x14ac:dyDescent="0.25">
      <c r="A381" s="176"/>
      <c r="B381" s="238"/>
      <c r="C381" s="20"/>
      <c r="D381" s="243"/>
      <c r="E381" s="1327"/>
      <c r="F381" s="297"/>
      <c r="G381" s="1845"/>
      <c r="H381" s="238"/>
      <c r="I381" s="201"/>
      <c r="K381" s="12"/>
      <c r="O381" s="12"/>
      <c r="Q381" s="12"/>
      <c r="R381" s="12"/>
    </row>
    <row r="382" spans="1:18" s="13" customFormat="1" x14ac:dyDescent="0.25">
      <c r="A382" s="176"/>
      <c r="B382" s="238"/>
      <c r="C382" s="20"/>
      <c r="D382" s="243"/>
      <c r="E382" s="1327"/>
      <c r="F382" s="297"/>
      <c r="G382" s="1845"/>
      <c r="H382" s="238"/>
      <c r="I382" s="201"/>
      <c r="K382" s="12"/>
      <c r="O382" s="12"/>
      <c r="Q382" s="12"/>
      <c r="R382" s="12"/>
    </row>
    <row r="383" spans="1:18" s="13" customFormat="1" x14ac:dyDescent="0.25">
      <c r="A383" s="176"/>
      <c r="B383" s="238"/>
      <c r="C383" s="20"/>
      <c r="D383" s="243"/>
      <c r="E383" s="1327"/>
      <c r="F383" s="297"/>
      <c r="G383" s="1845"/>
      <c r="H383" s="238"/>
      <c r="I383" s="201"/>
      <c r="K383" s="12"/>
      <c r="O383" s="12"/>
      <c r="Q383" s="12"/>
      <c r="R383" s="12"/>
    </row>
    <row r="384" spans="1:18" s="13" customFormat="1" x14ac:dyDescent="0.25">
      <c r="A384" s="176"/>
      <c r="B384" s="238"/>
      <c r="C384" s="20"/>
      <c r="D384" s="243"/>
      <c r="E384" s="1327"/>
      <c r="F384" s="297"/>
      <c r="G384" s="1845"/>
      <c r="H384" s="238"/>
      <c r="I384" s="201"/>
      <c r="K384" s="12"/>
      <c r="O384" s="12"/>
      <c r="Q384" s="12"/>
      <c r="R384" s="12"/>
    </row>
    <row r="385" spans="1:18" s="13" customFormat="1" x14ac:dyDescent="0.25">
      <c r="A385" s="176"/>
      <c r="B385" s="238"/>
      <c r="C385" s="20"/>
      <c r="D385" s="243"/>
      <c r="E385" s="1327"/>
      <c r="F385" s="297"/>
      <c r="G385" s="1845"/>
      <c r="H385" s="238"/>
      <c r="I385" s="201"/>
      <c r="K385" s="12"/>
      <c r="O385" s="12"/>
      <c r="Q385" s="12"/>
      <c r="R385" s="12"/>
    </row>
    <row r="386" spans="1:18" s="13" customFormat="1" x14ac:dyDescent="0.25">
      <c r="A386" s="176"/>
      <c r="B386" s="238"/>
      <c r="C386" s="20"/>
      <c r="D386" s="243"/>
      <c r="E386" s="1327"/>
      <c r="F386" s="297"/>
      <c r="G386" s="1845"/>
      <c r="H386" s="238"/>
      <c r="I386" s="201"/>
      <c r="K386" s="12"/>
      <c r="O386" s="12"/>
      <c r="Q386" s="12"/>
      <c r="R386" s="12"/>
    </row>
    <row r="387" spans="1:18" s="13" customFormat="1" x14ac:dyDescent="0.25">
      <c r="A387" s="176"/>
      <c r="B387" s="238"/>
      <c r="C387" s="20"/>
      <c r="D387" s="243"/>
      <c r="E387" s="1327"/>
      <c r="F387" s="297"/>
      <c r="G387" s="1845"/>
      <c r="H387" s="238"/>
      <c r="I387" s="201"/>
      <c r="K387" s="12"/>
      <c r="O387" s="12"/>
      <c r="Q387" s="12"/>
      <c r="R387" s="12"/>
    </row>
    <row r="388" spans="1:18" s="13" customFormat="1" x14ac:dyDescent="0.25">
      <c r="A388" s="176"/>
      <c r="B388" s="238"/>
      <c r="C388" s="20"/>
      <c r="D388" s="243"/>
      <c r="E388" s="1327"/>
      <c r="F388" s="297"/>
      <c r="G388" s="1845"/>
      <c r="H388" s="238"/>
      <c r="I388" s="201"/>
      <c r="K388" s="12"/>
      <c r="O388" s="12"/>
      <c r="Q388" s="12"/>
      <c r="R388" s="12"/>
    </row>
    <row r="389" spans="1:18" s="13" customFormat="1" x14ac:dyDescent="0.25">
      <c r="A389" s="176"/>
      <c r="B389" s="238"/>
      <c r="C389" s="20"/>
      <c r="D389" s="243"/>
      <c r="E389" s="1327"/>
      <c r="F389" s="297"/>
      <c r="G389" s="1845"/>
      <c r="H389" s="238"/>
      <c r="I389" s="201"/>
      <c r="K389" s="12"/>
      <c r="O389" s="12"/>
      <c r="Q389" s="12"/>
      <c r="R389" s="12"/>
    </row>
    <row r="390" spans="1:18" s="13" customFormat="1" x14ac:dyDescent="0.25">
      <c r="A390" s="176"/>
      <c r="B390" s="238"/>
      <c r="C390" s="20"/>
      <c r="D390" s="243"/>
      <c r="E390" s="1327"/>
      <c r="F390" s="297"/>
      <c r="G390" s="1845"/>
      <c r="H390" s="238"/>
      <c r="I390" s="201"/>
      <c r="K390" s="12"/>
      <c r="O390" s="12"/>
      <c r="Q390" s="12"/>
      <c r="R390" s="12"/>
    </row>
    <row r="391" spans="1:18" s="13" customFormat="1" x14ac:dyDescent="0.25">
      <c r="A391" s="176"/>
      <c r="B391" s="238"/>
      <c r="C391" s="20"/>
      <c r="D391" s="243"/>
      <c r="E391" s="1327"/>
      <c r="F391" s="297"/>
      <c r="G391" s="1845"/>
      <c r="H391" s="238"/>
      <c r="I391" s="201"/>
      <c r="K391" s="12"/>
      <c r="O391" s="12"/>
      <c r="Q391" s="12"/>
      <c r="R391" s="12"/>
    </row>
    <row r="392" spans="1:18" s="13" customFormat="1" x14ac:dyDescent="0.25">
      <c r="A392" s="176"/>
      <c r="B392" s="238"/>
      <c r="C392" s="20"/>
      <c r="D392" s="243"/>
      <c r="E392" s="1327"/>
      <c r="F392" s="297"/>
      <c r="G392" s="1845"/>
      <c r="H392" s="238"/>
      <c r="I392" s="201"/>
      <c r="K392" s="12"/>
      <c r="O392" s="12"/>
      <c r="Q392" s="12"/>
      <c r="R392" s="12"/>
    </row>
    <row r="393" spans="1:18" s="13" customFormat="1" x14ac:dyDescent="0.25">
      <c r="A393" s="176"/>
      <c r="B393" s="238"/>
      <c r="C393" s="20"/>
      <c r="D393" s="243"/>
      <c r="E393" s="1327"/>
      <c r="F393" s="297"/>
      <c r="G393" s="1845"/>
      <c r="H393" s="238"/>
      <c r="I393" s="201"/>
      <c r="K393" s="12"/>
      <c r="O393" s="12"/>
      <c r="Q393" s="12"/>
      <c r="R393" s="12"/>
    </row>
    <row r="394" spans="1:18" s="13" customFormat="1" x14ac:dyDescent="0.25">
      <c r="A394" s="176"/>
      <c r="B394" s="238"/>
      <c r="C394" s="20"/>
      <c r="D394" s="243"/>
      <c r="E394" s="1327"/>
      <c r="F394" s="297"/>
      <c r="G394" s="1845"/>
      <c r="H394" s="238"/>
      <c r="I394" s="201"/>
      <c r="K394" s="12"/>
      <c r="O394" s="12"/>
      <c r="Q394" s="12"/>
      <c r="R394" s="12"/>
    </row>
    <row r="395" spans="1:18" s="13" customFormat="1" x14ac:dyDescent="0.25">
      <c r="A395" s="176"/>
      <c r="B395" s="238"/>
      <c r="C395" s="20"/>
      <c r="D395" s="243"/>
      <c r="E395" s="1327"/>
      <c r="F395" s="297"/>
      <c r="G395" s="1845"/>
      <c r="H395" s="238"/>
      <c r="I395" s="201"/>
      <c r="K395" s="12"/>
      <c r="O395" s="12"/>
      <c r="Q395" s="12"/>
      <c r="R395" s="12"/>
    </row>
    <row r="396" spans="1:18" s="13" customFormat="1" x14ac:dyDescent="0.25">
      <c r="A396" s="176"/>
      <c r="B396" s="238"/>
      <c r="C396" s="20"/>
      <c r="D396" s="243"/>
      <c r="E396" s="1327"/>
      <c r="F396" s="297"/>
      <c r="G396" s="1845"/>
      <c r="H396" s="238"/>
      <c r="I396" s="201"/>
      <c r="K396" s="12"/>
      <c r="O396" s="12"/>
      <c r="Q396" s="12"/>
      <c r="R396" s="12"/>
    </row>
    <row r="397" spans="1:18" s="13" customFormat="1" x14ac:dyDescent="0.25">
      <c r="A397" s="176"/>
      <c r="B397" s="238"/>
      <c r="C397" s="20"/>
      <c r="D397" s="243"/>
      <c r="E397" s="1327"/>
      <c r="F397" s="297"/>
      <c r="G397" s="1845"/>
      <c r="H397" s="238"/>
      <c r="I397" s="201"/>
      <c r="K397" s="12"/>
      <c r="O397" s="12"/>
      <c r="Q397" s="12"/>
      <c r="R397" s="12"/>
    </row>
    <row r="398" spans="1:18" s="13" customFormat="1" x14ac:dyDescent="0.25">
      <c r="A398" s="176"/>
      <c r="B398" s="238"/>
      <c r="C398" s="20"/>
      <c r="D398" s="243"/>
      <c r="E398" s="1327"/>
      <c r="F398" s="297"/>
      <c r="G398" s="1845"/>
      <c r="H398" s="238"/>
      <c r="I398" s="201"/>
      <c r="K398" s="12"/>
      <c r="O398" s="12"/>
      <c r="Q398" s="12"/>
      <c r="R398" s="12"/>
    </row>
    <row r="399" spans="1:18" s="13" customFormat="1" x14ac:dyDescent="0.25">
      <c r="A399" s="176"/>
      <c r="B399" s="238"/>
      <c r="C399" s="20"/>
      <c r="D399" s="243"/>
      <c r="E399" s="1327"/>
      <c r="F399" s="297"/>
      <c r="G399" s="1845"/>
      <c r="H399" s="238"/>
      <c r="I399" s="201"/>
      <c r="K399" s="12"/>
      <c r="O399" s="12"/>
      <c r="Q399" s="12"/>
      <c r="R399" s="12"/>
    </row>
    <row r="400" spans="1:18" s="13" customFormat="1" x14ac:dyDescent="0.25">
      <c r="A400" s="176"/>
      <c r="B400" s="238"/>
      <c r="C400" s="20"/>
      <c r="D400" s="243"/>
      <c r="E400" s="1327"/>
      <c r="F400" s="297"/>
      <c r="G400" s="1845"/>
      <c r="H400" s="238"/>
      <c r="I400" s="201"/>
      <c r="K400" s="12"/>
      <c r="O400" s="12"/>
      <c r="Q400" s="12"/>
      <c r="R400" s="12"/>
    </row>
    <row r="401" spans="1:18" s="13" customFormat="1" x14ac:dyDescent="0.25">
      <c r="A401" s="176"/>
      <c r="B401" s="238"/>
      <c r="C401" s="20"/>
      <c r="D401" s="243"/>
      <c r="E401" s="1327"/>
      <c r="F401" s="297"/>
      <c r="G401" s="1845"/>
      <c r="H401" s="238"/>
      <c r="I401" s="201"/>
      <c r="K401" s="12"/>
      <c r="O401" s="12"/>
      <c r="Q401" s="12"/>
      <c r="R401" s="12"/>
    </row>
    <row r="402" spans="1:18" s="13" customFormat="1" x14ac:dyDescent="0.25">
      <c r="A402" s="176"/>
      <c r="B402" s="238"/>
      <c r="C402" s="20"/>
      <c r="D402" s="243"/>
      <c r="E402" s="1327"/>
      <c r="F402" s="297"/>
      <c r="G402" s="1845"/>
      <c r="H402" s="238"/>
      <c r="I402" s="201"/>
      <c r="K402" s="12"/>
      <c r="O402" s="12"/>
      <c r="Q402" s="12"/>
      <c r="R402" s="12"/>
    </row>
    <row r="403" spans="1:18" s="13" customFormat="1" x14ac:dyDescent="0.25">
      <c r="A403" s="176"/>
      <c r="B403" s="238"/>
      <c r="C403" s="20"/>
      <c r="D403" s="243"/>
      <c r="E403" s="1327"/>
      <c r="F403" s="297"/>
      <c r="G403" s="1845"/>
      <c r="H403" s="238"/>
      <c r="I403" s="201"/>
      <c r="K403" s="12"/>
      <c r="O403" s="12"/>
      <c r="Q403" s="12"/>
      <c r="R403" s="12"/>
    </row>
    <row r="404" spans="1:18" s="13" customFormat="1" x14ac:dyDescent="0.25">
      <c r="A404" s="176"/>
      <c r="B404" s="238"/>
      <c r="C404" s="20"/>
      <c r="D404" s="243"/>
      <c r="E404" s="1327"/>
      <c r="F404" s="297"/>
      <c r="G404" s="1845"/>
      <c r="H404" s="238"/>
      <c r="I404" s="201"/>
      <c r="K404" s="12"/>
      <c r="O404" s="12"/>
      <c r="Q404" s="12"/>
      <c r="R404" s="12"/>
    </row>
    <row r="405" spans="1:18" s="13" customFormat="1" x14ac:dyDescent="0.25">
      <c r="A405" s="176"/>
      <c r="B405" s="238"/>
      <c r="C405" s="20"/>
      <c r="D405" s="243"/>
      <c r="E405" s="1327"/>
      <c r="F405" s="297"/>
      <c r="G405" s="1845"/>
      <c r="H405" s="238"/>
      <c r="I405" s="201"/>
      <c r="K405" s="12"/>
      <c r="O405" s="12"/>
      <c r="Q405" s="12"/>
      <c r="R405" s="12"/>
    </row>
    <row r="406" spans="1:18" s="13" customFormat="1" x14ac:dyDescent="0.25">
      <c r="A406" s="176"/>
      <c r="B406" s="238"/>
      <c r="C406" s="20"/>
      <c r="D406" s="243"/>
      <c r="E406" s="1327"/>
      <c r="F406" s="297"/>
      <c r="G406" s="1845"/>
      <c r="H406" s="238"/>
      <c r="I406" s="201"/>
      <c r="K406" s="12"/>
      <c r="O406" s="12"/>
      <c r="Q406" s="12"/>
      <c r="R406" s="12"/>
    </row>
    <row r="407" spans="1:18" s="13" customFormat="1" x14ac:dyDescent="0.25">
      <c r="A407" s="176"/>
      <c r="B407" s="238"/>
      <c r="C407" s="20"/>
      <c r="D407" s="243"/>
      <c r="E407" s="1327"/>
      <c r="F407" s="297"/>
      <c r="G407" s="1845"/>
      <c r="H407" s="238"/>
      <c r="I407" s="201"/>
      <c r="K407" s="12"/>
      <c r="O407" s="12"/>
      <c r="Q407" s="12"/>
      <c r="R407" s="12"/>
    </row>
    <row r="408" spans="1:18" s="13" customFormat="1" x14ac:dyDescent="0.25">
      <c r="A408" s="176"/>
      <c r="B408" s="238"/>
      <c r="C408" s="20"/>
      <c r="D408" s="243"/>
      <c r="E408" s="1327"/>
      <c r="F408" s="297"/>
      <c r="G408" s="1845"/>
      <c r="H408" s="238"/>
      <c r="I408" s="201"/>
      <c r="K408" s="12"/>
      <c r="O408" s="12"/>
      <c r="Q408" s="12"/>
      <c r="R408" s="12"/>
    </row>
    <row r="409" spans="1:18" s="13" customFormat="1" x14ac:dyDescent="0.25">
      <c r="A409" s="176"/>
      <c r="B409" s="238"/>
      <c r="C409" s="20"/>
      <c r="D409" s="243"/>
      <c r="E409" s="1327"/>
      <c r="F409" s="297"/>
      <c r="G409" s="1845"/>
      <c r="H409" s="238"/>
      <c r="I409" s="201"/>
      <c r="K409" s="12"/>
      <c r="O409" s="12"/>
      <c r="Q409" s="12"/>
      <c r="R409" s="12"/>
    </row>
    <row r="410" spans="1:18" s="13" customFormat="1" x14ac:dyDescent="0.25">
      <c r="A410" s="176"/>
      <c r="B410" s="238"/>
      <c r="C410" s="20"/>
      <c r="D410" s="243"/>
      <c r="E410" s="1327"/>
      <c r="F410" s="297"/>
      <c r="G410" s="1845"/>
      <c r="H410" s="238"/>
      <c r="I410" s="201"/>
      <c r="K410" s="12"/>
      <c r="O410" s="12"/>
      <c r="Q410" s="12"/>
      <c r="R410" s="12"/>
    </row>
    <row r="411" spans="1:18" s="13" customFormat="1" x14ac:dyDescent="0.25">
      <c r="A411" s="176"/>
      <c r="B411" s="238"/>
      <c r="C411" s="20"/>
      <c r="D411" s="243"/>
      <c r="E411" s="1327"/>
      <c r="F411" s="298"/>
      <c r="G411" s="1845"/>
      <c r="H411" s="238"/>
      <c r="I411" s="201"/>
      <c r="K411" s="12"/>
      <c r="O411" s="12"/>
      <c r="Q411" s="12"/>
      <c r="R411" s="12"/>
    </row>
    <row r="412" spans="1:18" s="13" customFormat="1" x14ac:dyDescent="0.25">
      <c r="A412" s="176"/>
      <c r="B412" s="238"/>
      <c r="C412" s="20"/>
      <c r="D412" s="243"/>
      <c r="E412" s="1327"/>
      <c r="F412" s="298"/>
      <c r="G412" s="1845"/>
      <c r="H412" s="238"/>
      <c r="I412" s="201"/>
      <c r="K412" s="12"/>
      <c r="O412" s="12"/>
      <c r="Q412" s="12"/>
      <c r="R412" s="12"/>
    </row>
    <row r="413" spans="1:18" s="13" customFormat="1" x14ac:dyDescent="0.25">
      <c r="A413" s="176"/>
      <c r="B413" s="238"/>
      <c r="C413" s="20"/>
      <c r="D413" s="243"/>
      <c r="E413" s="1327"/>
      <c r="F413" s="298"/>
      <c r="G413" s="1845"/>
      <c r="H413" s="238"/>
      <c r="I413" s="201"/>
      <c r="K413" s="12"/>
      <c r="O413" s="12"/>
      <c r="Q413" s="12"/>
      <c r="R413" s="12"/>
    </row>
    <row r="414" spans="1:18" s="13" customFormat="1" x14ac:dyDescent="0.25">
      <c r="A414" s="176"/>
      <c r="B414" s="238"/>
      <c r="C414" s="20"/>
      <c r="D414" s="243"/>
      <c r="E414" s="1327"/>
      <c r="F414" s="298"/>
      <c r="G414" s="1845"/>
      <c r="H414" s="238"/>
      <c r="I414" s="201"/>
      <c r="K414" s="12"/>
      <c r="O414" s="12"/>
      <c r="Q414" s="12"/>
      <c r="R414" s="12"/>
    </row>
    <row r="415" spans="1:18" s="13" customFormat="1" x14ac:dyDescent="0.25">
      <c r="A415" s="176"/>
      <c r="B415" s="238"/>
      <c r="C415" s="20"/>
      <c r="D415" s="243"/>
      <c r="E415" s="1327"/>
      <c r="F415" s="298"/>
      <c r="G415" s="1845"/>
      <c r="H415" s="238"/>
      <c r="I415" s="201"/>
      <c r="K415" s="12"/>
      <c r="O415" s="12"/>
      <c r="Q415" s="12"/>
      <c r="R415" s="12"/>
    </row>
    <row r="416" spans="1:18" s="13" customFormat="1" x14ac:dyDescent="0.25">
      <c r="A416" s="176"/>
      <c r="B416" s="238"/>
      <c r="C416" s="20"/>
      <c r="D416" s="243"/>
      <c r="E416" s="1327"/>
      <c r="F416" s="298"/>
      <c r="G416" s="1845"/>
      <c r="H416" s="238"/>
      <c r="I416" s="201"/>
      <c r="K416" s="12"/>
      <c r="O416" s="12"/>
      <c r="Q416" s="12"/>
      <c r="R416" s="12"/>
    </row>
    <row r="417" spans="1:18" s="13" customFormat="1" x14ac:dyDescent="0.25">
      <c r="A417" s="176"/>
      <c r="B417" s="238"/>
      <c r="C417" s="20"/>
      <c r="D417" s="243"/>
      <c r="E417" s="1327"/>
      <c r="F417" s="298"/>
      <c r="G417" s="1845"/>
      <c r="H417" s="238"/>
      <c r="I417" s="201"/>
      <c r="K417" s="12"/>
      <c r="O417" s="12"/>
      <c r="Q417" s="12"/>
      <c r="R417" s="12"/>
    </row>
    <row r="418" spans="1:18" s="13" customFormat="1" x14ac:dyDescent="0.25">
      <c r="A418" s="176"/>
      <c r="B418" s="238"/>
      <c r="C418" s="20"/>
      <c r="D418" s="243"/>
      <c r="E418" s="1327"/>
      <c r="F418" s="298"/>
      <c r="G418" s="1845"/>
      <c r="H418" s="238"/>
      <c r="I418" s="201"/>
      <c r="K418" s="12"/>
      <c r="O418" s="12"/>
      <c r="Q418" s="12"/>
      <c r="R418" s="12"/>
    </row>
    <row r="419" spans="1:18" s="13" customFormat="1" x14ac:dyDescent="0.25">
      <c r="A419" s="176"/>
      <c r="B419" s="238"/>
      <c r="C419" s="20"/>
      <c r="D419" s="243"/>
      <c r="E419" s="1327"/>
      <c r="F419" s="298"/>
      <c r="G419" s="1845"/>
      <c r="H419" s="238"/>
      <c r="I419" s="201"/>
      <c r="K419" s="12"/>
      <c r="O419" s="12"/>
      <c r="Q419" s="12"/>
      <c r="R419" s="12"/>
    </row>
    <row r="420" spans="1:18" s="13" customFormat="1" x14ac:dyDescent="0.25">
      <c r="A420" s="176"/>
      <c r="B420" s="238"/>
      <c r="C420" s="20"/>
      <c r="D420" s="243"/>
      <c r="E420" s="1327"/>
      <c r="F420" s="298"/>
      <c r="G420" s="1845"/>
      <c r="H420" s="238"/>
      <c r="I420" s="201"/>
      <c r="K420" s="12"/>
      <c r="O420" s="12"/>
      <c r="Q420" s="12"/>
      <c r="R420" s="12"/>
    </row>
    <row r="421" spans="1:18" s="13" customFormat="1" x14ac:dyDescent="0.25">
      <c r="A421" s="176"/>
      <c r="B421" s="238"/>
      <c r="C421" s="20"/>
      <c r="D421" s="243"/>
      <c r="E421" s="1327"/>
      <c r="F421" s="298"/>
      <c r="G421" s="1845"/>
      <c r="H421" s="238"/>
      <c r="I421" s="201"/>
      <c r="K421" s="12"/>
      <c r="O421" s="12"/>
      <c r="Q421" s="12"/>
      <c r="R421" s="12"/>
    </row>
    <row r="422" spans="1:18" s="13" customFormat="1" x14ac:dyDescent="0.25">
      <c r="A422" s="176"/>
      <c r="B422" s="238"/>
      <c r="C422" s="20"/>
      <c r="D422" s="243"/>
      <c r="E422" s="1327"/>
      <c r="F422" s="298"/>
      <c r="G422" s="1845"/>
      <c r="H422" s="238"/>
      <c r="I422" s="201"/>
      <c r="K422" s="12"/>
      <c r="O422" s="12"/>
      <c r="Q422" s="12"/>
      <c r="R422" s="12"/>
    </row>
    <row r="423" spans="1:18" s="13" customFormat="1" x14ac:dyDescent="0.25">
      <c r="A423" s="176"/>
      <c r="B423" s="238"/>
      <c r="C423" s="20"/>
      <c r="D423" s="243"/>
      <c r="E423" s="1327"/>
      <c r="F423" s="298"/>
      <c r="G423" s="1845"/>
      <c r="H423" s="238"/>
      <c r="I423" s="201"/>
      <c r="K423" s="12"/>
      <c r="O423" s="12"/>
      <c r="Q423" s="12"/>
      <c r="R423" s="12"/>
    </row>
    <row r="424" spans="1:18" s="13" customFormat="1" x14ac:dyDescent="0.25">
      <c r="A424" s="176"/>
      <c r="B424" s="238"/>
      <c r="C424" s="20"/>
      <c r="D424" s="243"/>
      <c r="E424" s="1327"/>
      <c r="F424" s="298"/>
      <c r="G424" s="1845"/>
      <c r="H424" s="238"/>
      <c r="I424" s="201"/>
      <c r="K424" s="12"/>
      <c r="O424" s="12"/>
      <c r="Q424" s="12"/>
      <c r="R424" s="12"/>
    </row>
    <row r="425" spans="1:18" s="13" customFormat="1" x14ac:dyDescent="0.25">
      <c r="A425" s="176"/>
      <c r="B425" s="238"/>
      <c r="C425" s="20"/>
      <c r="D425" s="243"/>
      <c r="E425" s="1327"/>
      <c r="F425" s="298"/>
      <c r="G425" s="1845"/>
      <c r="H425" s="238"/>
      <c r="I425" s="201"/>
      <c r="K425" s="12"/>
      <c r="O425" s="12"/>
      <c r="Q425" s="12"/>
      <c r="R425" s="12"/>
    </row>
    <row r="426" spans="1:18" s="13" customFormat="1" x14ac:dyDescent="0.25">
      <c r="A426" s="176"/>
      <c r="B426" s="238"/>
      <c r="C426" s="20"/>
      <c r="D426" s="243"/>
      <c r="E426" s="1327"/>
      <c r="F426" s="298"/>
      <c r="G426" s="1845"/>
      <c r="H426" s="238"/>
      <c r="I426" s="201"/>
      <c r="K426" s="12"/>
      <c r="O426" s="12"/>
      <c r="Q426" s="12"/>
      <c r="R426" s="12"/>
    </row>
    <row r="427" spans="1:18" s="13" customFormat="1" x14ac:dyDescent="0.25">
      <c r="A427" s="176"/>
      <c r="B427" s="238"/>
      <c r="C427" s="20"/>
      <c r="D427" s="243"/>
      <c r="E427" s="1327"/>
      <c r="F427" s="298"/>
      <c r="G427" s="1845"/>
      <c r="H427" s="238"/>
      <c r="I427" s="201"/>
      <c r="K427" s="12"/>
      <c r="O427" s="12"/>
      <c r="Q427" s="12"/>
      <c r="R427" s="12"/>
    </row>
    <row r="428" spans="1:18" s="13" customFormat="1" x14ac:dyDescent="0.25">
      <c r="A428" s="176"/>
      <c r="B428" s="238"/>
      <c r="C428" s="20"/>
      <c r="D428" s="243"/>
      <c r="E428" s="1327"/>
      <c r="F428" s="298"/>
      <c r="G428" s="1845"/>
      <c r="H428" s="238"/>
      <c r="I428" s="201"/>
      <c r="K428" s="12"/>
      <c r="O428" s="12"/>
      <c r="Q428" s="12"/>
      <c r="R428" s="12"/>
    </row>
    <row r="429" spans="1:18" s="13" customFormat="1" x14ac:dyDescent="0.25">
      <c r="A429" s="176"/>
      <c r="B429" s="238"/>
      <c r="C429" s="20"/>
      <c r="D429" s="243"/>
      <c r="E429" s="1327"/>
      <c r="F429" s="298"/>
      <c r="G429" s="1845"/>
      <c r="H429" s="238"/>
      <c r="I429" s="201"/>
      <c r="K429" s="12"/>
      <c r="O429" s="12"/>
      <c r="Q429" s="12"/>
      <c r="R429" s="12"/>
    </row>
    <row r="430" spans="1:18" s="13" customFormat="1" x14ac:dyDescent="0.25">
      <c r="A430" s="176"/>
      <c r="B430" s="238"/>
      <c r="C430" s="20"/>
      <c r="D430" s="243"/>
      <c r="E430" s="1327"/>
      <c r="F430" s="298"/>
      <c r="G430" s="1845"/>
      <c r="H430" s="238"/>
      <c r="I430" s="201"/>
      <c r="K430" s="12"/>
      <c r="O430" s="12"/>
      <c r="Q430" s="12"/>
      <c r="R430" s="12"/>
    </row>
    <row r="431" spans="1:18" s="13" customFormat="1" x14ac:dyDescent="0.25">
      <c r="A431" s="176"/>
      <c r="B431" s="238"/>
      <c r="C431" s="20"/>
      <c r="D431" s="243"/>
      <c r="E431" s="1327"/>
      <c r="F431" s="298"/>
      <c r="G431" s="1845"/>
      <c r="H431" s="238"/>
      <c r="I431" s="201"/>
      <c r="K431" s="12"/>
      <c r="O431" s="12"/>
      <c r="Q431" s="12"/>
      <c r="R431" s="12"/>
    </row>
    <row r="432" spans="1:18" s="13" customFormat="1" x14ac:dyDescent="0.25">
      <c r="A432" s="176"/>
      <c r="B432" s="238"/>
      <c r="C432" s="20"/>
      <c r="D432" s="243"/>
      <c r="E432" s="1327"/>
      <c r="F432" s="298"/>
      <c r="G432" s="1845"/>
      <c r="H432" s="238"/>
      <c r="I432" s="201"/>
      <c r="K432" s="12"/>
      <c r="O432" s="12"/>
      <c r="Q432" s="12"/>
      <c r="R432" s="12"/>
    </row>
    <row r="433" spans="1:18" s="13" customFormat="1" x14ac:dyDescent="0.25">
      <c r="A433" s="176"/>
      <c r="B433" s="238"/>
      <c r="C433" s="20"/>
      <c r="D433" s="243"/>
      <c r="E433" s="1327"/>
      <c r="F433" s="298"/>
      <c r="G433" s="1845"/>
      <c r="H433" s="238"/>
      <c r="I433" s="201"/>
      <c r="K433" s="12"/>
      <c r="O433" s="12"/>
      <c r="Q433" s="12"/>
      <c r="R433" s="12"/>
    </row>
    <row r="434" spans="1:18" s="13" customFormat="1" x14ac:dyDescent="0.25">
      <c r="A434" s="176"/>
      <c r="B434" s="238"/>
      <c r="C434" s="20"/>
      <c r="D434" s="243"/>
      <c r="E434" s="1327"/>
      <c r="F434" s="298"/>
      <c r="G434" s="1845"/>
      <c r="H434" s="238"/>
      <c r="I434" s="201"/>
      <c r="K434" s="12"/>
      <c r="O434" s="12"/>
      <c r="Q434" s="12"/>
      <c r="R434" s="12"/>
    </row>
    <row r="435" spans="1:18" s="13" customFormat="1" x14ac:dyDescent="0.25">
      <c r="A435" s="176"/>
      <c r="B435" s="238"/>
      <c r="C435" s="20"/>
      <c r="D435" s="243"/>
      <c r="E435" s="1327"/>
      <c r="F435" s="298"/>
      <c r="G435" s="1845"/>
      <c r="H435" s="238"/>
      <c r="I435" s="201"/>
      <c r="K435" s="12"/>
      <c r="O435" s="12"/>
      <c r="Q435" s="12"/>
      <c r="R435" s="12"/>
    </row>
    <row r="436" spans="1:18" s="13" customFormat="1" x14ac:dyDescent="0.25">
      <c r="A436" s="176"/>
      <c r="B436" s="238"/>
      <c r="C436" s="20"/>
      <c r="D436" s="243"/>
      <c r="E436" s="1327"/>
      <c r="F436" s="298"/>
      <c r="G436" s="1845"/>
      <c r="H436" s="238"/>
      <c r="I436" s="201"/>
      <c r="K436" s="12"/>
      <c r="O436" s="12"/>
      <c r="Q436" s="12"/>
      <c r="R436" s="12"/>
    </row>
    <row r="437" spans="1:18" s="13" customFormat="1" x14ac:dyDescent="0.25">
      <c r="A437" s="176"/>
      <c r="B437" s="238"/>
      <c r="C437" s="20"/>
      <c r="D437" s="243"/>
      <c r="E437" s="1327"/>
      <c r="F437" s="298"/>
      <c r="G437" s="1845"/>
      <c r="H437" s="238"/>
      <c r="I437" s="201"/>
      <c r="K437" s="12"/>
      <c r="O437" s="12"/>
      <c r="Q437" s="12"/>
      <c r="R437" s="12"/>
    </row>
    <row r="438" spans="1:18" s="13" customFormat="1" x14ac:dyDescent="0.25">
      <c r="A438" s="176"/>
      <c r="B438" s="238"/>
      <c r="C438" s="20"/>
      <c r="D438" s="243"/>
      <c r="E438" s="1327"/>
      <c r="F438" s="298"/>
      <c r="G438" s="1845"/>
      <c r="H438" s="238"/>
      <c r="I438" s="201"/>
      <c r="K438" s="12"/>
      <c r="O438" s="12"/>
      <c r="Q438" s="12"/>
      <c r="R438" s="12"/>
    </row>
    <row r="439" spans="1:18" s="13" customFormat="1" x14ac:dyDescent="0.25">
      <c r="A439" s="176"/>
      <c r="B439" s="238"/>
      <c r="C439" s="20"/>
      <c r="D439" s="243"/>
      <c r="E439" s="1327"/>
      <c r="F439" s="298"/>
      <c r="G439" s="1845"/>
      <c r="H439" s="238"/>
      <c r="I439" s="201"/>
      <c r="K439" s="12"/>
      <c r="O439" s="12"/>
      <c r="Q439" s="12"/>
      <c r="R439" s="12"/>
    </row>
    <row r="440" spans="1:18" s="13" customFormat="1" x14ac:dyDescent="0.25">
      <c r="A440" s="176"/>
      <c r="B440" s="238"/>
      <c r="C440" s="20"/>
      <c r="D440" s="243"/>
      <c r="E440" s="1327"/>
      <c r="F440" s="298"/>
      <c r="G440" s="1845"/>
      <c r="H440" s="238"/>
      <c r="I440" s="201"/>
      <c r="K440" s="12"/>
      <c r="O440" s="12"/>
      <c r="Q440" s="12"/>
      <c r="R440" s="12"/>
    </row>
    <row r="441" spans="1:18" s="13" customFormat="1" x14ac:dyDescent="0.25">
      <c r="A441" s="176"/>
      <c r="B441" s="238"/>
      <c r="C441" s="20"/>
      <c r="D441" s="243"/>
      <c r="E441" s="1327"/>
      <c r="F441" s="298"/>
      <c r="G441" s="1845"/>
      <c r="H441" s="238"/>
      <c r="I441" s="201"/>
      <c r="K441" s="12"/>
      <c r="O441" s="12"/>
      <c r="Q441" s="12"/>
      <c r="R441" s="12"/>
    </row>
    <row r="442" spans="1:18" s="13" customFormat="1" x14ac:dyDescent="0.25">
      <c r="A442" s="176"/>
      <c r="B442" s="238"/>
      <c r="C442" s="20"/>
      <c r="D442" s="243"/>
      <c r="E442" s="1327"/>
      <c r="F442" s="298"/>
      <c r="G442" s="1845"/>
      <c r="H442" s="238"/>
      <c r="I442" s="201"/>
      <c r="K442" s="12"/>
      <c r="O442" s="12"/>
      <c r="Q442" s="12"/>
      <c r="R442" s="12"/>
    </row>
    <row r="443" spans="1:18" s="13" customFormat="1" x14ac:dyDescent="0.25">
      <c r="A443" s="176"/>
      <c r="B443" s="238"/>
      <c r="C443" s="20"/>
      <c r="D443" s="243"/>
      <c r="E443" s="1327"/>
      <c r="F443" s="298"/>
      <c r="G443" s="1845"/>
      <c r="H443" s="238"/>
      <c r="I443" s="201"/>
      <c r="K443" s="12"/>
      <c r="O443" s="12"/>
      <c r="Q443" s="12"/>
      <c r="R443" s="12"/>
    </row>
    <row r="444" spans="1:18" s="13" customFormat="1" x14ac:dyDescent="0.25">
      <c r="A444" s="176"/>
      <c r="B444" s="238"/>
      <c r="C444" s="20"/>
      <c r="D444" s="243"/>
      <c r="E444" s="1327"/>
      <c r="F444" s="298"/>
      <c r="G444" s="1845"/>
      <c r="H444" s="238"/>
      <c r="I444" s="201"/>
      <c r="K444" s="12"/>
      <c r="O444" s="12"/>
      <c r="Q444" s="12"/>
      <c r="R444" s="12"/>
    </row>
    <row r="445" spans="1:18" s="13" customFormat="1" x14ac:dyDescent="0.25">
      <c r="A445" s="176"/>
      <c r="B445" s="238"/>
      <c r="C445" s="20"/>
      <c r="D445" s="243"/>
      <c r="E445" s="1327"/>
      <c r="F445" s="298"/>
      <c r="G445" s="1845"/>
      <c r="H445" s="238"/>
      <c r="I445" s="201"/>
      <c r="K445" s="12"/>
      <c r="O445" s="12"/>
      <c r="Q445" s="12"/>
      <c r="R445" s="12"/>
    </row>
    <row r="446" spans="1:18" s="13" customFormat="1" x14ac:dyDescent="0.25">
      <c r="A446" s="176"/>
      <c r="B446" s="238"/>
      <c r="C446" s="20"/>
      <c r="D446" s="243"/>
      <c r="E446" s="1327"/>
      <c r="F446" s="298"/>
      <c r="G446" s="1845"/>
      <c r="H446" s="238"/>
      <c r="I446" s="201"/>
      <c r="K446" s="12"/>
      <c r="O446" s="12"/>
      <c r="Q446" s="12"/>
      <c r="R446" s="12"/>
    </row>
    <row r="447" spans="1:18" s="13" customFormat="1" x14ac:dyDescent="0.25">
      <c r="A447" s="176"/>
      <c r="B447" s="238"/>
      <c r="C447" s="20"/>
      <c r="D447" s="243"/>
      <c r="E447" s="1327"/>
      <c r="F447" s="298"/>
      <c r="G447" s="1845"/>
      <c r="H447" s="238"/>
      <c r="I447" s="201"/>
      <c r="K447" s="12"/>
      <c r="O447" s="12"/>
      <c r="Q447" s="12"/>
      <c r="R447" s="12"/>
    </row>
    <row r="448" spans="1:18" s="13" customFormat="1" x14ac:dyDescent="0.25">
      <c r="A448" s="176"/>
      <c r="B448" s="238"/>
      <c r="C448" s="20"/>
      <c r="D448" s="243"/>
      <c r="E448" s="1327"/>
      <c r="F448" s="298"/>
      <c r="G448" s="1845"/>
      <c r="H448" s="238"/>
      <c r="I448" s="201"/>
      <c r="K448" s="12"/>
      <c r="O448" s="12"/>
      <c r="Q448" s="12"/>
      <c r="R448" s="12"/>
    </row>
    <row r="449" spans="1:18" s="13" customFormat="1" x14ac:dyDescent="0.25">
      <c r="A449" s="176"/>
      <c r="B449" s="238"/>
      <c r="C449" s="20"/>
      <c r="D449" s="243"/>
      <c r="E449" s="1327"/>
      <c r="F449" s="298"/>
      <c r="G449" s="1845"/>
      <c r="H449" s="238"/>
      <c r="I449" s="201"/>
      <c r="K449" s="12"/>
      <c r="O449" s="12"/>
      <c r="Q449" s="12"/>
      <c r="R449" s="12"/>
    </row>
    <row r="450" spans="1:18" s="13" customFormat="1" x14ac:dyDescent="0.25">
      <c r="A450" s="176"/>
      <c r="B450" s="238"/>
      <c r="C450" s="20"/>
      <c r="D450" s="243"/>
      <c r="E450" s="1327"/>
      <c r="F450" s="298"/>
      <c r="G450" s="1845"/>
      <c r="H450" s="238"/>
      <c r="I450" s="201"/>
      <c r="K450" s="12"/>
      <c r="O450" s="12"/>
      <c r="Q450" s="12"/>
      <c r="R450" s="12"/>
    </row>
    <row r="451" spans="1:18" s="13" customFormat="1" x14ac:dyDescent="0.25">
      <c r="A451" s="176"/>
      <c r="B451" s="238"/>
      <c r="C451" s="20"/>
      <c r="D451" s="243"/>
      <c r="E451" s="1327"/>
      <c r="F451" s="298"/>
      <c r="G451" s="1845"/>
      <c r="H451" s="238"/>
      <c r="I451" s="201"/>
      <c r="K451" s="12"/>
      <c r="O451" s="12"/>
      <c r="Q451" s="12"/>
      <c r="R451" s="12"/>
    </row>
    <row r="452" spans="1:18" s="13" customFormat="1" x14ac:dyDescent="0.25">
      <c r="A452" s="176"/>
      <c r="B452" s="238"/>
      <c r="C452" s="20"/>
      <c r="D452" s="243"/>
      <c r="E452" s="1327"/>
      <c r="F452" s="298"/>
      <c r="G452" s="1845"/>
      <c r="H452" s="238"/>
      <c r="I452" s="201"/>
      <c r="K452" s="12"/>
      <c r="O452" s="12"/>
      <c r="Q452" s="12"/>
      <c r="R452" s="12"/>
    </row>
    <row r="453" spans="1:18" s="13" customFormat="1" x14ac:dyDescent="0.25">
      <c r="A453" s="176"/>
      <c r="B453" s="238"/>
      <c r="C453" s="20"/>
      <c r="D453" s="243"/>
      <c r="E453" s="1327"/>
      <c r="F453" s="298"/>
      <c r="G453" s="1845"/>
      <c r="H453" s="238"/>
      <c r="I453" s="201"/>
      <c r="K453" s="12"/>
      <c r="O453" s="12"/>
      <c r="Q453" s="12"/>
      <c r="R453" s="12"/>
    </row>
    <row r="454" spans="1:18" s="13" customFormat="1" x14ac:dyDescent="0.25">
      <c r="A454" s="176"/>
      <c r="B454" s="238"/>
      <c r="C454" s="20"/>
      <c r="D454" s="243"/>
      <c r="E454" s="1327"/>
      <c r="F454" s="298"/>
      <c r="G454" s="1845"/>
      <c r="H454" s="238"/>
      <c r="I454" s="201"/>
      <c r="K454" s="12"/>
      <c r="O454" s="12"/>
      <c r="Q454" s="12"/>
      <c r="R454" s="12"/>
    </row>
    <row r="455" spans="1:18" s="13" customFormat="1" x14ac:dyDescent="0.25">
      <c r="A455" s="176"/>
      <c r="B455" s="238"/>
      <c r="C455" s="20"/>
      <c r="D455" s="243"/>
      <c r="E455" s="1327"/>
      <c r="F455" s="298"/>
      <c r="G455" s="1845"/>
      <c r="H455" s="238"/>
      <c r="I455" s="201"/>
      <c r="K455" s="12"/>
      <c r="O455" s="12"/>
      <c r="Q455" s="12"/>
      <c r="R455" s="12"/>
    </row>
    <row r="456" spans="1:18" s="13" customFormat="1" x14ac:dyDescent="0.25">
      <c r="A456" s="176"/>
      <c r="B456" s="238"/>
      <c r="C456" s="20"/>
      <c r="D456" s="243"/>
      <c r="E456" s="1327"/>
      <c r="F456" s="298"/>
      <c r="G456" s="1845"/>
      <c r="H456" s="238"/>
      <c r="I456" s="201"/>
      <c r="K456" s="12"/>
      <c r="O456" s="12"/>
      <c r="Q456" s="12"/>
      <c r="R456" s="12"/>
    </row>
    <row r="457" spans="1:18" s="13" customFormat="1" x14ac:dyDescent="0.25">
      <c r="A457" s="176"/>
      <c r="B457" s="238"/>
      <c r="C457" s="20"/>
      <c r="D457" s="243"/>
      <c r="E457" s="1327"/>
      <c r="F457" s="298"/>
      <c r="G457" s="1845"/>
      <c r="H457" s="238"/>
      <c r="I457" s="201"/>
      <c r="K457" s="12"/>
      <c r="O457" s="12"/>
      <c r="Q457" s="12"/>
      <c r="R457" s="12"/>
    </row>
    <row r="458" spans="1:18" s="13" customFormat="1" x14ac:dyDescent="0.25">
      <c r="A458" s="176"/>
      <c r="B458" s="238"/>
      <c r="C458" s="20"/>
      <c r="D458" s="243"/>
      <c r="E458" s="1327"/>
      <c r="F458" s="298"/>
      <c r="G458" s="1845"/>
      <c r="H458" s="238"/>
      <c r="I458" s="201"/>
      <c r="K458" s="12"/>
      <c r="O458" s="12"/>
      <c r="Q458" s="12"/>
      <c r="R458" s="12"/>
    </row>
    <row r="459" spans="1:18" s="13" customFormat="1" x14ac:dyDescent="0.25">
      <c r="A459" s="176"/>
      <c r="B459" s="238"/>
      <c r="C459" s="20"/>
      <c r="D459" s="243"/>
      <c r="E459" s="1327"/>
      <c r="F459" s="298"/>
      <c r="G459" s="1845"/>
      <c r="H459" s="238"/>
      <c r="I459" s="201"/>
      <c r="K459" s="12"/>
      <c r="O459" s="12"/>
      <c r="Q459" s="12"/>
      <c r="R459" s="12"/>
    </row>
    <row r="460" spans="1:18" s="13" customFormat="1" x14ac:dyDescent="0.25">
      <c r="A460" s="176"/>
      <c r="B460" s="238"/>
      <c r="C460" s="20"/>
      <c r="D460" s="243"/>
      <c r="E460" s="1327"/>
      <c r="F460" s="298"/>
      <c r="G460" s="1845"/>
      <c r="H460" s="238"/>
      <c r="I460" s="201"/>
      <c r="K460" s="12"/>
      <c r="O460" s="12"/>
      <c r="Q460" s="12"/>
      <c r="R460" s="12"/>
    </row>
    <row r="461" spans="1:18" s="13" customFormat="1" x14ac:dyDescent="0.25">
      <c r="A461" s="176"/>
      <c r="B461" s="238"/>
      <c r="C461" s="20"/>
      <c r="D461" s="243"/>
      <c r="E461" s="1327"/>
      <c r="F461" s="298"/>
      <c r="G461" s="1845"/>
      <c r="H461" s="238"/>
      <c r="I461" s="201"/>
      <c r="K461" s="12"/>
      <c r="O461" s="12"/>
      <c r="Q461" s="12"/>
      <c r="R461" s="12"/>
    </row>
    <row r="462" spans="1:18" s="13" customFormat="1" x14ac:dyDescent="0.25">
      <c r="A462" s="176"/>
      <c r="B462" s="238"/>
      <c r="C462" s="20"/>
      <c r="D462" s="243"/>
      <c r="E462" s="1327"/>
      <c r="F462" s="298"/>
      <c r="G462" s="1845"/>
      <c r="H462" s="238"/>
      <c r="I462" s="201"/>
      <c r="K462" s="12"/>
      <c r="O462" s="12"/>
      <c r="Q462" s="12"/>
      <c r="R462" s="12"/>
    </row>
    <row r="463" spans="1:18" s="13" customFormat="1" x14ac:dyDescent="0.25">
      <c r="A463" s="176"/>
      <c r="B463" s="238"/>
      <c r="C463" s="20"/>
      <c r="D463" s="243"/>
      <c r="E463" s="1327"/>
      <c r="F463" s="298"/>
      <c r="G463" s="1845"/>
      <c r="H463" s="238"/>
      <c r="I463" s="201"/>
      <c r="K463" s="12"/>
      <c r="O463" s="12"/>
      <c r="Q463" s="12"/>
      <c r="R463" s="12"/>
    </row>
    <row r="464" spans="1:18" s="13" customFormat="1" x14ac:dyDescent="0.25">
      <c r="A464" s="176"/>
      <c r="B464" s="238"/>
      <c r="C464" s="20"/>
      <c r="D464" s="243"/>
      <c r="E464" s="1327"/>
      <c r="F464" s="298"/>
      <c r="G464" s="1845"/>
      <c r="H464" s="238"/>
      <c r="I464" s="201"/>
      <c r="K464" s="12"/>
      <c r="O464" s="12"/>
      <c r="Q464" s="12"/>
      <c r="R464" s="12"/>
    </row>
    <row r="465" spans="1:18" s="13" customFormat="1" x14ac:dyDescent="0.25">
      <c r="A465" s="176"/>
      <c r="B465" s="238"/>
      <c r="C465" s="20"/>
      <c r="D465" s="243"/>
      <c r="E465" s="1327"/>
      <c r="F465" s="298"/>
      <c r="G465" s="1845"/>
      <c r="H465" s="238"/>
      <c r="I465" s="201"/>
      <c r="K465" s="12"/>
      <c r="O465" s="12"/>
      <c r="Q465" s="12"/>
      <c r="R465" s="12"/>
    </row>
    <row r="466" spans="1:18" s="13" customFormat="1" x14ac:dyDescent="0.25">
      <c r="A466" s="176"/>
      <c r="B466" s="238"/>
      <c r="C466" s="20"/>
      <c r="D466" s="243"/>
      <c r="E466" s="1327"/>
      <c r="F466" s="298"/>
      <c r="G466" s="1845"/>
      <c r="H466" s="238"/>
      <c r="I466" s="201"/>
      <c r="K466" s="12"/>
      <c r="O466" s="12"/>
      <c r="Q466" s="12"/>
      <c r="R466" s="12"/>
    </row>
    <row r="467" spans="1:18" s="13" customFormat="1" x14ac:dyDescent="0.25">
      <c r="A467" s="176"/>
      <c r="B467" s="238"/>
      <c r="C467" s="20"/>
      <c r="D467" s="243"/>
      <c r="E467" s="1327"/>
      <c r="F467" s="298"/>
      <c r="G467" s="1845"/>
      <c r="H467" s="238"/>
      <c r="I467" s="201"/>
      <c r="K467" s="12"/>
      <c r="O467" s="12"/>
      <c r="Q467" s="12"/>
      <c r="R467" s="12"/>
    </row>
    <row r="468" spans="1:18" s="13" customFormat="1" x14ac:dyDescent="0.25">
      <c r="A468" s="176"/>
      <c r="B468" s="238"/>
      <c r="C468" s="20"/>
      <c r="D468" s="243"/>
      <c r="E468" s="1327"/>
      <c r="F468" s="298"/>
      <c r="G468" s="1845"/>
      <c r="H468" s="238"/>
      <c r="I468" s="201"/>
      <c r="K468" s="12"/>
      <c r="O468" s="12"/>
      <c r="Q468" s="12"/>
      <c r="R468" s="12"/>
    </row>
    <row r="469" spans="1:18" s="13" customFormat="1" x14ac:dyDescent="0.25">
      <c r="A469" s="176"/>
      <c r="B469" s="238"/>
      <c r="C469" s="20"/>
      <c r="D469" s="243"/>
      <c r="E469" s="1327"/>
      <c r="F469" s="298"/>
      <c r="G469" s="1845"/>
      <c r="H469" s="238"/>
      <c r="I469" s="201"/>
      <c r="K469" s="12"/>
      <c r="O469" s="12"/>
      <c r="Q469" s="12"/>
      <c r="R469" s="12"/>
    </row>
    <row r="470" spans="1:18" s="13" customFormat="1" x14ac:dyDescent="0.25">
      <c r="A470" s="176"/>
      <c r="B470" s="238"/>
      <c r="C470" s="20"/>
      <c r="D470" s="243"/>
      <c r="E470" s="1327"/>
      <c r="F470" s="298"/>
      <c r="G470" s="1845"/>
      <c r="H470" s="238"/>
      <c r="I470" s="201"/>
      <c r="K470" s="12"/>
      <c r="O470" s="12"/>
      <c r="Q470" s="12"/>
      <c r="R470" s="12"/>
    </row>
    <row r="471" spans="1:18" s="13" customFormat="1" x14ac:dyDescent="0.25">
      <c r="A471" s="176"/>
      <c r="B471" s="238"/>
      <c r="C471" s="20"/>
      <c r="D471" s="243"/>
      <c r="E471" s="1327"/>
      <c r="F471" s="298"/>
      <c r="G471" s="1845"/>
      <c r="H471" s="238"/>
      <c r="I471" s="201"/>
      <c r="K471" s="12"/>
      <c r="O471" s="12"/>
      <c r="Q471" s="12"/>
      <c r="R471" s="12"/>
    </row>
    <row r="472" spans="1:18" s="13" customFormat="1" x14ac:dyDescent="0.25">
      <c r="A472" s="176"/>
      <c r="B472" s="238"/>
      <c r="C472" s="20"/>
      <c r="D472" s="243"/>
      <c r="E472" s="1327"/>
      <c r="F472" s="298"/>
      <c r="G472" s="1845"/>
      <c r="H472" s="238"/>
      <c r="I472" s="201"/>
      <c r="K472" s="12"/>
      <c r="O472" s="12"/>
      <c r="Q472" s="12"/>
      <c r="R472" s="12"/>
    </row>
    <row r="473" spans="1:18" s="13" customFormat="1" x14ac:dyDescent="0.25">
      <c r="A473" s="176"/>
      <c r="B473" s="238"/>
      <c r="C473" s="20"/>
      <c r="D473" s="243"/>
      <c r="E473" s="1327"/>
      <c r="F473" s="298"/>
      <c r="G473" s="1845"/>
      <c r="H473" s="238"/>
      <c r="I473" s="201"/>
      <c r="K473" s="12"/>
      <c r="O473" s="12"/>
      <c r="Q473" s="12"/>
      <c r="R473" s="12"/>
    </row>
    <row r="474" spans="1:18" s="13" customFormat="1" x14ac:dyDescent="0.25">
      <c r="A474" s="176"/>
      <c r="B474" s="238"/>
      <c r="C474" s="20"/>
      <c r="D474" s="243"/>
      <c r="E474" s="1327"/>
      <c r="F474" s="298"/>
      <c r="G474" s="1845"/>
      <c r="H474" s="238"/>
      <c r="I474" s="201"/>
      <c r="K474" s="12"/>
      <c r="O474" s="12"/>
      <c r="Q474" s="12"/>
      <c r="R474" s="12"/>
    </row>
    <row r="475" spans="1:18" s="13" customFormat="1" x14ac:dyDescent="0.25">
      <c r="A475" s="176"/>
      <c r="B475" s="238"/>
      <c r="C475" s="20"/>
      <c r="D475" s="243"/>
      <c r="E475" s="1327"/>
      <c r="F475" s="298"/>
      <c r="G475" s="1845"/>
      <c r="H475" s="238"/>
      <c r="I475" s="201"/>
      <c r="K475" s="12"/>
      <c r="O475" s="12"/>
      <c r="Q475" s="12"/>
      <c r="R475" s="12"/>
    </row>
    <row r="476" spans="1:18" s="13" customFormat="1" x14ac:dyDescent="0.25">
      <c r="A476" s="176"/>
      <c r="B476" s="238"/>
      <c r="C476" s="20"/>
      <c r="D476" s="243"/>
      <c r="E476" s="1327"/>
      <c r="F476" s="298"/>
      <c r="G476" s="1845"/>
      <c r="H476" s="238"/>
      <c r="I476" s="201"/>
      <c r="K476" s="12"/>
      <c r="O476" s="12"/>
      <c r="Q476" s="12"/>
      <c r="R476" s="12"/>
    </row>
    <row r="477" spans="1:18" s="13" customFormat="1" x14ac:dyDescent="0.25">
      <c r="A477" s="176"/>
      <c r="B477" s="238"/>
      <c r="C477" s="20"/>
      <c r="D477" s="243"/>
      <c r="E477" s="1327"/>
      <c r="F477" s="298"/>
      <c r="G477" s="1845"/>
      <c r="H477" s="238"/>
      <c r="I477" s="201"/>
      <c r="K477" s="12"/>
      <c r="O477" s="12"/>
      <c r="Q477" s="12"/>
      <c r="R477" s="12"/>
    </row>
    <row r="478" spans="1:18" s="13" customFormat="1" x14ac:dyDescent="0.25">
      <c r="A478" s="176"/>
      <c r="B478" s="238"/>
      <c r="C478" s="20"/>
      <c r="D478" s="243"/>
      <c r="E478" s="1327"/>
      <c r="F478" s="298"/>
      <c r="G478" s="1845"/>
      <c r="H478" s="238"/>
      <c r="I478" s="201"/>
      <c r="K478" s="12"/>
      <c r="O478" s="12"/>
      <c r="Q478" s="12"/>
      <c r="R478" s="12"/>
    </row>
    <row r="479" spans="1:18" s="13" customFormat="1" x14ac:dyDescent="0.25">
      <c r="A479" s="176"/>
      <c r="B479" s="238"/>
      <c r="C479" s="20"/>
      <c r="D479" s="243"/>
      <c r="E479" s="1327"/>
      <c r="F479" s="298"/>
      <c r="G479" s="1845"/>
      <c r="H479" s="238"/>
      <c r="I479" s="201"/>
      <c r="K479" s="12"/>
      <c r="O479" s="12"/>
      <c r="Q479" s="12"/>
      <c r="R479" s="12"/>
    </row>
    <row r="480" spans="1:18" s="13" customFormat="1" x14ac:dyDescent="0.25">
      <c r="A480" s="176"/>
      <c r="B480" s="238"/>
      <c r="C480" s="20"/>
      <c r="D480" s="243"/>
      <c r="E480" s="1327"/>
      <c r="F480" s="298"/>
      <c r="G480" s="1845"/>
      <c r="H480" s="238"/>
      <c r="I480" s="201"/>
      <c r="K480" s="12"/>
      <c r="O480" s="12"/>
      <c r="Q480" s="12"/>
      <c r="R480" s="12"/>
    </row>
    <row r="481" spans="1:18" s="13" customFormat="1" x14ac:dyDescent="0.25">
      <c r="A481" s="176"/>
      <c r="B481" s="238"/>
      <c r="C481" s="20"/>
      <c r="D481" s="243"/>
      <c r="E481" s="1327"/>
      <c r="F481" s="298"/>
      <c r="G481" s="1845"/>
      <c r="H481" s="238"/>
      <c r="I481" s="201"/>
      <c r="K481" s="12"/>
      <c r="O481" s="12"/>
      <c r="Q481" s="12"/>
      <c r="R481" s="12"/>
    </row>
    <row r="482" spans="1:18" s="13" customFormat="1" x14ac:dyDescent="0.25">
      <c r="A482" s="176"/>
      <c r="B482" s="238"/>
      <c r="C482" s="20"/>
      <c r="D482" s="243"/>
      <c r="E482" s="1327"/>
      <c r="F482" s="298"/>
      <c r="G482" s="1845"/>
      <c r="H482" s="238"/>
      <c r="I482" s="201"/>
      <c r="K482" s="12"/>
      <c r="O482" s="12"/>
      <c r="Q482" s="12"/>
      <c r="R482" s="12"/>
    </row>
    <row r="483" spans="1:18" s="13" customFormat="1" x14ac:dyDescent="0.25">
      <c r="A483" s="176"/>
      <c r="B483" s="238"/>
      <c r="C483" s="20"/>
      <c r="D483" s="243"/>
      <c r="E483" s="1327"/>
      <c r="F483" s="298"/>
      <c r="G483" s="1845"/>
      <c r="H483" s="238"/>
      <c r="I483" s="201"/>
      <c r="K483" s="12"/>
      <c r="O483" s="12"/>
      <c r="Q483" s="12"/>
      <c r="R483" s="12"/>
    </row>
    <row r="484" spans="1:18" s="13" customFormat="1" x14ac:dyDescent="0.25">
      <c r="A484" s="176"/>
      <c r="B484" s="238"/>
      <c r="C484" s="20"/>
      <c r="D484" s="243"/>
      <c r="E484" s="1327"/>
      <c r="F484" s="298"/>
      <c r="G484" s="1845"/>
      <c r="H484" s="238"/>
      <c r="I484" s="201"/>
      <c r="K484" s="12"/>
      <c r="O484" s="12"/>
      <c r="Q484" s="12"/>
      <c r="R484" s="12"/>
    </row>
    <row r="485" spans="1:18" s="13" customFormat="1" x14ac:dyDescent="0.25">
      <c r="A485" s="176"/>
      <c r="B485" s="238"/>
      <c r="C485" s="20"/>
      <c r="D485" s="243"/>
      <c r="E485" s="1327"/>
      <c r="F485" s="298"/>
      <c r="G485" s="1845"/>
      <c r="H485" s="238"/>
      <c r="I485" s="201"/>
      <c r="K485" s="12"/>
      <c r="O485" s="12"/>
      <c r="Q485" s="12"/>
      <c r="R485" s="12"/>
    </row>
    <row r="486" spans="1:18" s="13" customFormat="1" x14ac:dyDescent="0.25">
      <c r="A486" s="176"/>
      <c r="B486" s="238"/>
      <c r="C486" s="20"/>
      <c r="D486" s="243"/>
      <c r="E486" s="1327"/>
      <c r="F486" s="298"/>
      <c r="G486" s="1845"/>
      <c r="H486" s="238"/>
      <c r="I486" s="201"/>
      <c r="K486" s="12"/>
      <c r="O486" s="12"/>
      <c r="Q486" s="12"/>
      <c r="R486" s="12"/>
    </row>
    <row r="487" spans="1:18" s="13" customFormat="1" x14ac:dyDescent="0.25">
      <c r="A487" s="176"/>
      <c r="B487" s="238"/>
      <c r="C487" s="20"/>
      <c r="D487" s="243"/>
      <c r="E487" s="1327"/>
      <c r="F487" s="298"/>
      <c r="G487" s="1845"/>
      <c r="H487" s="238"/>
      <c r="I487" s="201"/>
      <c r="K487" s="12"/>
      <c r="O487" s="12"/>
      <c r="Q487" s="12"/>
      <c r="R487" s="12"/>
    </row>
    <row r="488" spans="1:18" s="13" customFormat="1" x14ac:dyDescent="0.25">
      <c r="A488" s="176"/>
      <c r="B488" s="238"/>
      <c r="C488" s="20"/>
      <c r="D488" s="243"/>
      <c r="E488" s="1327"/>
      <c r="F488" s="298"/>
      <c r="G488" s="1845"/>
      <c r="H488" s="238"/>
      <c r="I488" s="201"/>
      <c r="K488" s="12"/>
      <c r="O488" s="12"/>
      <c r="Q488" s="12"/>
      <c r="R488" s="12"/>
    </row>
    <row r="489" spans="1:18" s="13" customFormat="1" x14ac:dyDescent="0.25">
      <c r="A489" s="176"/>
      <c r="B489" s="238"/>
      <c r="C489" s="20"/>
      <c r="D489" s="243"/>
      <c r="E489" s="1327"/>
      <c r="F489" s="298"/>
      <c r="G489" s="1845"/>
      <c r="H489" s="238"/>
      <c r="I489" s="201"/>
      <c r="K489" s="12"/>
      <c r="O489" s="12"/>
      <c r="Q489" s="12"/>
      <c r="R489" s="12"/>
    </row>
    <row r="490" spans="1:18" s="13" customFormat="1" x14ac:dyDescent="0.25">
      <c r="A490" s="176"/>
      <c r="B490" s="238"/>
      <c r="C490" s="20"/>
      <c r="D490" s="243"/>
      <c r="E490" s="1327"/>
      <c r="F490" s="298"/>
      <c r="G490" s="1845"/>
      <c r="H490" s="238"/>
      <c r="I490" s="201"/>
      <c r="K490" s="12"/>
      <c r="O490" s="12"/>
      <c r="Q490" s="12"/>
      <c r="R490" s="12"/>
    </row>
    <row r="491" spans="1:18" s="13" customFormat="1" x14ac:dyDescent="0.25">
      <c r="A491" s="176"/>
      <c r="B491" s="238"/>
      <c r="C491" s="20"/>
      <c r="D491" s="243"/>
      <c r="E491" s="1327"/>
      <c r="F491" s="298"/>
      <c r="G491" s="1845"/>
      <c r="H491" s="238"/>
      <c r="I491" s="201"/>
      <c r="K491" s="12"/>
      <c r="O491" s="12"/>
      <c r="Q491" s="12"/>
      <c r="R491" s="12"/>
    </row>
    <row r="492" spans="1:18" s="13" customFormat="1" x14ac:dyDescent="0.25">
      <c r="A492" s="176"/>
      <c r="B492" s="238"/>
      <c r="C492" s="20"/>
      <c r="D492" s="243"/>
      <c r="E492" s="1327"/>
      <c r="F492" s="298"/>
      <c r="G492" s="1845"/>
      <c r="H492" s="238"/>
      <c r="I492" s="201"/>
      <c r="K492" s="12"/>
      <c r="O492" s="12"/>
      <c r="Q492" s="12"/>
      <c r="R492" s="12"/>
    </row>
    <row r="493" spans="1:18" s="13" customFormat="1" x14ac:dyDescent="0.25">
      <c r="A493" s="176"/>
      <c r="B493" s="238"/>
      <c r="C493" s="20"/>
      <c r="D493" s="243"/>
      <c r="E493" s="1327"/>
      <c r="F493" s="298"/>
      <c r="G493" s="1845"/>
      <c r="H493" s="238"/>
      <c r="I493" s="201"/>
      <c r="K493" s="12"/>
      <c r="O493" s="12"/>
      <c r="Q493" s="12"/>
      <c r="R493" s="12"/>
    </row>
    <row r="494" spans="1:18" s="13" customFormat="1" x14ac:dyDescent="0.25">
      <c r="A494" s="176"/>
      <c r="B494" s="238"/>
      <c r="C494" s="20"/>
      <c r="D494" s="243"/>
      <c r="E494" s="1327"/>
      <c r="F494" s="298"/>
      <c r="G494" s="1845"/>
      <c r="H494" s="238"/>
      <c r="I494" s="201"/>
      <c r="K494" s="12"/>
      <c r="O494" s="12"/>
      <c r="Q494" s="12"/>
      <c r="R494" s="12"/>
    </row>
    <row r="495" spans="1:18" s="13" customFormat="1" x14ac:dyDescent="0.25">
      <c r="A495" s="176"/>
      <c r="B495" s="238"/>
      <c r="C495" s="20"/>
      <c r="D495" s="243"/>
      <c r="E495" s="1327"/>
      <c r="F495" s="298"/>
      <c r="G495" s="1845"/>
      <c r="H495" s="238"/>
      <c r="I495" s="201"/>
      <c r="K495" s="12"/>
      <c r="O495" s="12"/>
      <c r="Q495" s="12"/>
      <c r="R495" s="12"/>
    </row>
    <row r="496" spans="1:18" s="13" customFormat="1" x14ac:dyDescent="0.25">
      <c r="A496" s="176"/>
      <c r="B496" s="238"/>
      <c r="C496" s="20"/>
      <c r="D496" s="243"/>
      <c r="E496" s="1327"/>
      <c r="F496" s="298"/>
      <c r="G496" s="1845"/>
      <c r="H496" s="238"/>
      <c r="I496" s="201"/>
      <c r="K496" s="12"/>
      <c r="O496" s="12"/>
      <c r="Q496" s="12"/>
      <c r="R496" s="12"/>
    </row>
    <row r="497" spans="1:18" s="13" customFormat="1" x14ac:dyDescent="0.25">
      <c r="A497" s="176"/>
      <c r="B497" s="238"/>
      <c r="C497" s="20"/>
      <c r="D497" s="243"/>
      <c r="E497" s="1327"/>
      <c r="F497" s="298"/>
      <c r="G497" s="1845"/>
      <c r="H497" s="238"/>
      <c r="I497" s="201"/>
      <c r="K497" s="12"/>
      <c r="O497" s="12"/>
      <c r="Q497" s="12"/>
      <c r="R497" s="12"/>
    </row>
    <row r="498" spans="1:18" s="13" customFormat="1" x14ac:dyDescent="0.25">
      <c r="A498" s="176"/>
      <c r="B498" s="238"/>
      <c r="C498" s="20"/>
      <c r="D498" s="243"/>
      <c r="E498" s="1327"/>
      <c r="F498" s="298"/>
      <c r="G498" s="1845"/>
      <c r="H498" s="238"/>
      <c r="I498" s="201"/>
      <c r="K498" s="12"/>
      <c r="O498" s="12"/>
      <c r="Q498" s="12"/>
      <c r="R498" s="12"/>
    </row>
    <row r="499" spans="1:18" s="13" customFormat="1" x14ac:dyDescent="0.25">
      <c r="A499" s="176"/>
      <c r="B499" s="238"/>
      <c r="C499" s="20"/>
      <c r="D499" s="243"/>
      <c r="E499" s="1327"/>
      <c r="F499" s="298"/>
      <c r="G499" s="1845"/>
      <c r="H499" s="238"/>
      <c r="I499" s="201"/>
      <c r="K499" s="12"/>
      <c r="O499" s="12"/>
      <c r="Q499" s="12"/>
      <c r="R499" s="12"/>
    </row>
    <row r="500" spans="1:18" s="13" customFormat="1" x14ac:dyDescent="0.25">
      <c r="A500" s="176"/>
      <c r="B500" s="238"/>
      <c r="C500" s="20"/>
      <c r="D500" s="243"/>
      <c r="E500" s="1327"/>
      <c r="F500" s="298"/>
      <c r="G500" s="1845"/>
      <c r="H500" s="238"/>
      <c r="I500" s="201"/>
      <c r="K500" s="12"/>
      <c r="O500" s="12"/>
      <c r="Q500" s="12"/>
      <c r="R500" s="12"/>
    </row>
    <row r="501" spans="1:18" s="13" customFormat="1" x14ac:dyDescent="0.25">
      <c r="A501" s="176"/>
      <c r="B501" s="238"/>
      <c r="C501" s="20"/>
      <c r="D501" s="243"/>
      <c r="E501" s="1327"/>
      <c r="F501" s="298"/>
      <c r="G501" s="1845"/>
      <c r="H501" s="238"/>
      <c r="I501" s="201"/>
      <c r="K501" s="12"/>
      <c r="O501" s="12"/>
      <c r="Q501" s="12"/>
      <c r="R501" s="12"/>
    </row>
    <row r="502" spans="1:18" s="13" customFormat="1" x14ac:dyDescent="0.25">
      <c r="A502" s="176"/>
      <c r="B502" s="238"/>
      <c r="C502" s="20"/>
      <c r="D502" s="243"/>
      <c r="E502" s="1327"/>
      <c r="F502" s="298"/>
      <c r="G502" s="1845"/>
      <c r="H502" s="238"/>
      <c r="I502" s="201"/>
      <c r="K502" s="12"/>
      <c r="O502" s="12"/>
      <c r="Q502" s="12"/>
      <c r="R502" s="12"/>
    </row>
    <row r="503" spans="1:18" s="13" customFormat="1" x14ac:dyDescent="0.25">
      <c r="A503" s="176"/>
      <c r="B503" s="238"/>
      <c r="C503" s="20"/>
      <c r="D503" s="243"/>
      <c r="E503" s="1327"/>
      <c r="F503" s="298"/>
      <c r="G503" s="1845"/>
      <c r="H503" s="238"/>
      <c r="I503" s="201"/>
      <c r="K503" s="12"/>
      <c r="O503" s="12"/>
      <c r="Q503" s="12"/>
      <c r="R503" s="12"/>
    </row>
    <row r="504" spans="1:18" s="13" customFormat="1" x14ac:dyDescent="0.25">
      <c r="A504" s="176"/>
      <c r="B504" s="238"/>
      <c r="C504" s="20"/>
      <c r="D504" s="243"/>
      <c r="E504" s="1327"/>
      <c r="F504" s="298"/>
      <c r="G504" s="1845"/>
      <c r="H504" s="238"/>
      <c r="I504" s="201"/>
      <c r="K504" s="12"/>
      <c r="O504" s="12"/>
      <c r="Q504" s="12"/>
      <c r="R504" s="12"/>
    </row>
    <row r="505" spans="1:18" s="13" customFormat="1" x14ac:dyDescent="0.25">
      <c r="A505" s="176"/>
      <c r="B505" s="238"/>
      <c r="C505" s="20"/>
      <c r="D505" s="243"/>
      <c r="E505" s="1327"/>
      <c r="F505" s="298"/>
      <c r="G505" s="1845"/>
      <c r="H505" s="238"/>
      <c r="I505" s="201"/>
      <c r="K505" s="12"/>
      <c r="O505" s="12"/>
      <c r="Q505" s="12"/>
      <c r="R505" s="12"/>
    </row>
    <row r="506" spans="1:18" s="13" customFormat="1" x14ac:dyDescent="0.25">
      <c r="A506" s="176"/>
      <c r="B506" s="238"/>
      <c r="C506" s="20"/>
      <c r="D506" s="243"/>
      <c r="E506" s="1327"/>
      <c r="F506" s="298"/>
      <c r="G506" s="1845"/>
      <c r="H506" s="238"/>
      <c r="I506" s="201"/>
      <c r="K506" s="12"/>
      <c r="O506" s="12"/>
      <c r="Q506" s="12"/>
      <c r="R506" s="12"/>
    </row>
    <row r="507" spans="1:18" s="13" customFormat="1" x14ac:dyDescent="0.25">
      <c r="A507" s="176"/>
      <c r="B507" s="238"/>
      <c r="C507" s="20"/>
      <c r="D507" s="243"/>
      <c r="E507" s="1327"/>
      <c r="F507" s="298"/>
      <c r="G507" s="1845"/>
      <c r="H507" s="238"/>
      <c r="I507" s="201"/>
      <c r="K507" s="12"/>
      <c r="O507" s="12"/>
      <c r="Q507" s="12"/>
      <c r="R507" s="12"/>
    </row>
    <row r="508" spans="1:18" s="13" customFormat="1" x14ac:dyDescent="0.25">
      <c r="A508" s="176"/>
      <c r="B508" s="238"/>
      <c r="C508" s="20"/>
      <c r="D508" s="243"/>
      <c r="E508" s="1327"/>
      <c r="F508" s="298"/>
      <c r="G508" s="1845"/>
      <c r="H508" s="238"/>
      <c r="I508" s="201"/>
      <c r="K508" s="12"/>
      <c r="O508" s="12"/>
      <c r="Q508" s="12"/>
      <c r="R508" s="12"/>
    </row>
    <row r="509" spans="1:18" s="13" customFormat="1" x14ac:dyDescent="0.25">
      <c r="A509" s="176"/>
      <c r="B509" s="238"/>
      <c r="C509" s="20"/>
      <c r="D509" s="243"/>
      <c r="E509" s="1327"/>
      <c r="F509" s="298"/>
      <c r="G509" s="1845"/>
      <c r="H509" s="238"/>
      <c r="I509" s="201"/>
      <c r="K509" s="12"/>
      <c r="O509" s="12"/>
      <c r="Q509" s="12"/>
      <c r="R509" s="12"/>
    </row>
    <row r="510" spans="1:18" s="13" customFormat="1" x14ac:dyDescent="0.25">
      <c r="A510" s="176"/>
      <c r="B510" s="238"/>
      <c r="C510" s="20"/>
      <c r="D510" s="243"/>
      <c r="E510" s="1327"/>
      <c r="F510" s="298"/>
      <c r="G510" s="1845"/>
      <c r="H510" s="238"/>
      <c r="I510" s="201"/>
      <c r="K510" s="12"/>
      <c r="O510" s="12"/>
      <c r="Q510" s="12"/>
      <c r="R510" s="12"/>
    </row>
    <row r="511" spans="1:18" s="13" customFormat="1" x14ac:dyDescent="0.25">
      <c r="A511" s="176"/>
      <c r="B511" s="238"/>
      <c r="C511" s="20"/>
      <c r="D511" s="243"/>
      <c r="E511" s="1327"/>
      <c r="F511" s="298"/>
      <c r="G511" s="1845"/>
      <c r="H511" s="238"/>
      <c r="I511" s="201"/>
      <c r="K511" s="12"/>
      <c r="O511" s="12"/>
      <c r="Q511" s="12"/>
      <c r="R511" s="12"/>
    </row>
    <row r="512" spans="1:18" s="13" customFormat="1" x14ac:dyDescent="0.25">
      <c r="A512" s="176"/>
      <c r="B512" s="238"/>
      <c r="C512" s="20"/>
      <c r="D512" s="243"/>
      <c r="E512" s="1327"/>
      <c r="F512" s="298"/>
      <c r="G512" s="1845"/>
      <c r="H512" s="238"/>
      <c r="I512" s="201"/>
      <c r="K512" s="12"/>
      <c r="O512" s="12"/>
      <c r="Q512" s="12"/>
      <c r="R512" s="12"/>
    </row>
    <row r="513" spans="1:18" s="13" customFormat="1" x14ac:dyDescent="0.25">
      <c r="A513" s="176"/>
      <c r="B513" s="238"/>
      <c r="C513" s="20"/>
      <c r="D513" s="243"/>
      <c r="E513" s="1327"/>
      <c r="F513" s="298"/>
      <c r="G513" s="1845"/>
      <c r="H513" s="238"/>
      <c r="I513" s="201"/>
      <c r="K513" s="12"/>
      <c r="O513" s="12"/>
      <c r="Q513" s="12"/>
      <c r="R513" s="12"/>
    </row>
    <row r="514" spans="1:18" s="13" customFormat="1" x14ac:dyDescent="0.25">
      <c r="A514" s="176"/>
      <c r="B514" s="238"/>
      <c r="C514" s="20"/>
      <c r="D514" s="243"/>
      <c r="E514" s="1327"/>
      <c r="F514" s="298"/>
      <c r="G514" s="1845"/>
      <c r="H514" s="238"/>
      <c r="I514" s="201"/>
      <c r="K514" s="12"/>
      <c r="O514" s="12"/>
      <c r="Q514" s="12"/>
      <c r="R514" s="12"/>
    </row>
    <row r="515" spans="1:18" s="13" customFormat="1" x14ac:dyDescent="0.25">
      <c r="A515" s="176"/>
      <c r="B515" s="238"/>
      <c r="C515" s="20"/>
      <c r="D515" s="243"/>
      <c r="E515" s="1327"/>
      <c r="F515" s="298"/>
      <c r="G515" s="1845"/>
      <c r="H515" s="238"/>
      <c r="I515" s="201"/>
      <c r="K515" s="12"/>
      <c r="O515" s="12"/>
      <c r="Q515" s="12"/>
      <c r="R515" s="12"/>
    </row>
    <row r="516" spans="1:18" s="13" customFormat="1" x14ac:dyDescent="0.25">
      <c r="A516" s="176"/>
      <c r="B516" s="238"/>
      <c r="C516" s="20"/>
      <c r="D516" s="243"/>
      <c r="E516" s="1327"/>
      <c r="F516" s="298"/>
      <c r="G516" s="1845"/>
      <c r="H516" s="238"/>
      <c r="I516" s="201"/>
      <c r="K516" s="12"/>
      <c r="O516" s="12"/>
      <c r="Q516" s="12"/>
      <c r="R516" s="12"/>
    </row>
    <row r="517" spans="1:18" s="13" customFormat="1" x14ac:dyDescent="0.25">
      <c r="A517" s="176"/>
      <c r="B517" s="238"/>
      <c r="C517" s="20"/>
      <c r="D517" s="243"/>
      <c r="E517" s="1327"/>
      <c r="F517" s="298"/>
      <c r="G517" s="1845"/>
      <c r="H517" s="238"/>
      <c r="I517" s="201"/>
      <c r="K517" s="12"/>
      <c r="O517" s="12"/>
      <c r="Q517" s="12"/>
      <c r="R517" s="12"/>
    </row>
    <row r="518" spans="1:18" s="13" customFormat="1" x14ac:dyDescent="0.25">
      <c r="A518" s="176"/>
      <c r="B518" s="238"/>
      <c r="C518" s="20"/>
      <c r="D518" s="243"/>
      <c r="E518" s="1327"/>
      <c r="F518" s="298"/>
      <c r="G518" s="1845"/>
      <c r="H518" s="238"/>
      <c r="I518" s="201"/>
      <c r="K518" s="12"/>
      <c r="O518" s="12"/>
      <c r="Q518" s="12"/>
      <c r="R518" s="12"/>
    </row>
    <row r="519" spans="1:18" s="13" customFormat="1" x14ac:dyDescent="0.25">
      <c r="A519" s="176"/>
      <c r="B519" s="238"/>
      <c r="C519" s="20"/>
      <c r="D519" s="243"/>
      <c r="E519" s="1327"/>
      <c r="F519" s="298"/>
      <c r="G519" s="1845"/>
      <c r="H519" s="238"/>
      <c r="I519" s="201"/>
      <c r="K519" s="12"/>
      <c r="O519" s="12"/>
      <c r="Q519" s="12"/>
      <c r="R519" s="12"/>
    </row>
    <row r="520" spans="1:18" s="13" customFormat="1" x14ac:dyDescent="0.25">
      <c r="A520" s="176"/>
      <c r="B520" s="238"/>
      <c r="C520" s="20"/>
      <c r="D520" s="243"/>
      <c r="E520" s="1327"/>
      <c r="F520" s="298"/>
      <c r="G520" s="1845"/>
      <c r="H520" s="238"/>
      <c r="I520" s="201"/>
      <c r="K520" s="12"/>
      <c r="O520" s="12"/>
      <c r="Q520" s="12"/>
      <c r="R520" s="12"/>
    </row>
    <row r="521" spans="1:18" s="13" customFormat="1" x14ac:dyDescent="0.25">
      <c r="A521" s="176"/>
      <c r="B521" s="238"/>
      <c r="C521" s="20"/>
      <c r="D521" s="243"/>
      <c r="E521" s="1327"/>
      <c r="F521" s="298"/>
      <c r="G521" s="1845"/>
      <c r="H521" s="238"/>
      <c r="I521" s="201"/>
      <c r="K521" s="12"/>
      <c r="O521" s="12"/>
      <c r="Q521" s="12"/>
      <c r="R521" s="12"/>
    </row>
    <row r="522" spans="1:18" s="13" customFormat="1" x14ac:dyDescent="0.25">
      <c r="A522" s="176"/>
      <c r="B522" s="238"/>
      <c r="C522" s="20"/>
      <c r="D522" s="243"/>
      <c r="E522" s="1327"/>
      <c r="F522" s="298"/>
      <c r="G522" s="1845"/>
      <c r="H522" s="238"/>
      <c r="I522" s="201"/>
      <c r="K522" s="12"/>
      <c r="O522" s="12"/>
      <c r="Q522" s="12"/>
      <c r="R522" s="12"/>
    </row>
    <row r="523" spans="1:18" s="13" customFormat="1" x14ac:dyDescent="0.25">
      <c r="A523" s="176"/>
      <c r="B523" s="238"/>
      <c r="C523" s="20"/>
      <c r="D523" s="243"/>
      <c r="E523" s="1327"/>
      <c r="F523" s="298"/>
      <c r="G523" s="1845"/>
      <c r="H523" s="238"/>
      <c r="I523" s="201"/>
      <c r="K523" s="12"/>
      <c r="O523" s="12"/>
      <c r="Q523" s="12"/>
      <c r="R523" s="12"/>
    </row>
    <row r="524" spans="1:18" s="13" customFormat="1" x14ac:dyDescent="0.25">
      <c r="A524" s="176"/>
      <c r="B524" s="238"/>
      <c r="C524" s="20"/>
      <c r="D524" s="243"/>
      <c r="E524" s="1327"/>
      <c r="F524" s="298"/>
      <c r="G524" s="1845"/>
      <c r="H524" s="238"/>
      <c r="I524" s="201"/>
      <c r="K524" s="12"/>
      <c r="O524" s="12"/>
      <c r="Q524" s="12"/>
      <c r="R524" s="12"/>
    </row>
    <row r="525" spans="1:18" s="13" customFormat="1" x14ac:dyDescent="0.25">
      <c r="A525" s="176"/>
      <c r="B525" s="238"/>
      <c r="C525" s="20"/>
      <c r="D525" s="243"/>
      <c r="E525" s="1327"/>
      <c r="F525" s="298"/>
      <c r="G525" s="1845"/>
      <c r="H525" s="238"/>
      <c r="I525" s="201"/>
      <c r="K525" s="12"/>
      <c r="O525" s="12"/>
      <c r="Q525" s="12"/>
      <c r="R525" s="12"/>
    </row>
    <row r="526" spans="1:18" s="13" customFormat="1" x14ac:dyDescent="0.25">
      <c r="A526" s="176"/>
      <c r="B526" s="238"/>
      <c r="C526" s="20"/>
      <c r="D526" s="243"/>
      <c r="E526" s="1327"/>
      <c r="F526" s="298"/>
      <c r="G526" s="1845"/>
      <c r="H526" s="238"/>
      <c r="I526" s="201"/>
      <c r="K526" s="12"/>
      <c r="O526" s="12"/>
      <c r="Q526" s="12"/>
      <c r="R526" s="12"/>
    </row>
    <row r="527" spans="1:18" s="13" customFormat="1" x14ac:dyDescent="0.25">
      <c r="A527" s="176"/>
      <c r="B527" s="238"/>
      <c r="C527" s="20"/>
      <c r="D527" s="243"/>
      <c r="E527" s="1327"/>
      <c r="F527" s="298"/>
      <c r="G527" s="1845"/>
      <c r="H527" s="238"/>
      <c r="I527" s="201"/>
      <c r="K527" s="12"/>
      <c r="O527" s="12"/>
      <c r="Q527" s="12"/>
      <c r="R527" s="12"/>
    </row>
    <row r="528" spans="1:18" s="13" customFormat="1" x14ac:dyDescent="0.25">
      <c r="A528" s="176"/>
      <c r="B528" s="238"/>
      <c r="C528" s="20"/>
      <c r="D528" s="243"/>
      <c r="E528" s="1327"/>
      <c r="F528" s="298"/>
      <c r="G528" s="1845"/>
      <c r="H528" s="238"/>
      <c r="I528" s="201"/>
      <c r="K528" s="12"/>
      <c r="O528" s="12"/>
      <c r="Q528" s="12"/>
      <c r="R528" s="12"/>
    </row>
    <row r="529" spans="1:18" s="13" customFormat="1" x14ac:dyDescent="0.25">
      <c r="A529" s="176"/>
      <c r="B529" s="238"/>
      <c r="C529" s="20"/>
      <c r="D529" s="243"/>
      <c r="E529" s="1327"/>
      <c r="F529" s="298"/>
      <c r="G529" s="1845"/>
      <c r="H529" s="238"/>
      <c r="I529" s="201"/>
      <c r="K529" s="12"/>
      <c r="O529" s="12"/>
      <c r="Q529" s="12"/>
      <c r="R529" s="12"/>
    </row>
    <row r="530" spans="1:18" s="13" customFormat="1" x14ac:dyDescent="0.25">
      <c r="A530" s="176"/>
      <c r="B530" s="238"/>
      <c r="C530" s="20"/>
      <c r="D530" s="243"/>
      <c r="E530" s="1327"/>
      <c r="F530" s="298"/>
      <c r="G530" s="1845"/>
      <c r="H530" s="238"/>
      <c r="I530" s="201"/>
      <c r="K530" s="12"/>
      <c r="O530" s="12"/>
      <c r="Q530" s="12"/>
      <c r="R530" s="12"/>
    </row>
    <row r="531" spans="1:18" s="13" customFormat="1" x14ac:dyDescent="0.25">
      <c r="A531" s="176"/>
      <c r="B531" s="238"/>
      <c r="C531" s="20"/>
      <c r="D531" s="243"/>
      <c r="E531" s="1327"/>
      <c r="F531" s="298"/>
      <c r="G531" s="1845"/>
      <c r="H531" s="238"/>
      <c r="I531" s="201"/>
      <c r="K531" s="12"/>
      <c r="O531" s="12"/>
      <c r="Q531" s="12"/>
      <c r="R531" s="12"/>
    </row>
    <row r="532" spans="1:18" s="13" customFormat="1" x14ac:dyDescent="0.25">
      <c r="A532" s="176"/>
      <c r="B532" s="238"/>
      <c r="C532" s="20"/>
      <c r="D532" s="243"/>
      <c r="E532" s="1327"/>
      <c r="F532" s="298"/>
      <c r="G532" s="1845"/>
      <c r="H532" s="238"/>
      <c r="I532" s="201"/>
      <c r="K532" s="12"/>
      <c r="O532" s="12"/>
      <c r="Q532" s="12"/>
      <c r="R532" s="12"/>
    </row>
    <row r="533" spans="1:18" s="13" customFormat="1" x14ac:dyDescent="0.25">
      <c r="A533" s="176"/>
      <c r="B533" s="238"/>
      <c r="C533" s="20"/>
      <c r="D533" s="243"/>
      <c r="E533" s="1327"/>
      <c r="F533" s="298"/>
      <c r="G533" s="1845"/>
      <c r="H533" s="238"/>
      <c r="I533" s="201"/>
      <c r="K533" s="12"/>
      <c r="O533" s="12"/>
      <c r="Q533" s="12"/>
      <c r="R533" s="12"/>
    </row>
    <row r="534" spans="1:18" s="13" customFormat="1" x14ac:dyDescent="0.25">
      <c r="A534" s="176"/>
      <c r="B534" s="238"/>
      <c r="C534" s="20"/>
      <c r="D534" s="243"/>
      <c r="E534" s="1327"/>
      <c r="F534" s="298"/>
      <c r="G534" s="1845"/>
      <c r="H534" s="238"/>
      <c r="I534" s="201"/>
      <c r="K534" s="12"/>
      <c r="O534" s="12"/>
      <c r="Q534" s="12"/>
      <c r="R534" s="12"/>
    </row>
    <row r="535" spans="1:18" s="13" customFormat="1" x14ac:dyDescent="0.25">
      <c r="A535" s="176"/>
      <c r="B535" s="238"/>
      <c r="C535" s="20"/>
      <c r="D535" s="243"/>
      <c r="E535" s="1327"/>
      <c r="F535" s="298"/>
      <c r="G535" s="1845"/>
      <c r="H535" s="238"/>
      <c r="I535" s="201"/>
      <c r="K535" s="12"/>
      <c r="O535" s="12"/>
      <c r="Q535" s="12"/>
      <c r="R535" s="12"/>
    </row>
    <row r="536" spans="1:18" s="13" customFormat="1" x14ac:dyDescent="0.25">
      <c r="A536" s="176"/>
      <c r="B536" s="238"/>
      <c r="C536" s="20"/>
      <c r="D536" s="243"/>
      <c r="E536" s="1327"/>
      <c r="F536" s="298"/>
      <c r="G536" s="1845"/>
      <c r="H536" s="238"/>
      <c r="I536" s="201"/>
      <c r="K536" s="12"/>
      <c r="O536" s="12"/>
      <c r="Q536" s="12"/>
      <c r="R536" s="12"/>
    </row>
    <row r="537" spans="1:18" s="13" customFormat="1" x14ac:dyDescent="0.25">
      <c r="A537" s="176"/>
      <c r="B537" s="238"/>
      <c r="C537" s="20"/>
      <c r="D537" s="243"/>
      <c r="E537" s="1327"/>
      <c r="F537" s="298"/>
      <c r="G537" s="1845"/>
      <c r="H537" s="238"/>
      <c r="I537" s="201"/>
      <c r="K537" s="12"/>
      <c r="O537" s="12"/>
      <c r="Q537" s="12"/>
      <c r="R537" s="12"/>
    </row>
    <row r="538" spans="1:18" s="13" customFormat="1" x14ac:dyDescent="0.25">
      <c r="A538" s="176"/>
      <c r="B538" s="238"/>
      <c r="C538" s="20"/>
      <c r="D538" s="243"/>
      <c r="E538" s="1327"/>
      <c r="F538" s="298"/>
      <c r="G538" s="1845"/>
      <c r="H538" s="238"/>
      <c r="I538" s="201"/>
      <c r="K538" s="12"/>
      <c r="O538" s="12"/>
      <c r="Q538" s="12"/>
      <c r="R538" s="12"/>
    </row>
    <row r="539" spans="1:18" s="13" customFormat="1" x14ac:dyDescent="0.25">
      <c r="A539" s="176"/>
      <c r="B539" s="238"/>
      <c r="C539" s="20"/>
      <c r="D539" s="243"/>
      <c r="E539" s="1327"/>
      <c r="F539" s="298"/>
      <c r="G539" s="1845"/>
      <c r="H539" s="238"/>
      <c r="I539" s="201"/>
      <c r="K539" s="12"/>
      <c r="O539" s="12"/>
      <c r="Q539" s="12"/>
      <c r="R539" s="12"/>
    </row>
    <row r="540" spans="1:18" s="13" customFormat="1" x14ac:dyDescent="0.25">
      <c r="A540" s="176"/>
      <c r="B540" s="238"/>
      <c r="C540" s="20"/>
      <c r="D540" s="243"/>
      <c r="E540" s="1327"/>
      <c r="F540" s="298"/>
      <c r="G540" s="1845"/>
      <c r="H540" s="238"/>
      <c r="I540" s="201"/>
      <c r="K540" s="12"/>
      <c r="O540" s="12"/>
      <c r="Q540" s="12"/>
      <c r="R540" s="12"/>
    </row>
    <row r="541" spans="1:18" s="13" customFormat="1" x14ac:dyDescent="0.25">
      <c r="A541" s="176"/>
      <c r="B541" s="238"/>
      <c r="C541" s="20"/>
      <c r="D541" s="243"/>
      <c r="E541" s="1327"/>
      <c r="F541" s="298"/>
      <c r="G541" s="1845"/>
      <c r="H541" s="238"/>
      <c r="I541" s="201"/>
      <c r="K541" s="12"/>
      <c r="O541" s="12"/>
      <c r="Q541" s="12"/>
      <c r="R541" s="12"/>
    </row>
    <row r="542" spans="1:18" s="13" customFormat="1" x14ac:dyDescent="0.25">
      <c r="A542" s="176"/>
      <c r="B542" s="238"/>
      <c r="C542" s="20"/>
      <c r="D542" s="243"/>
      <c r="E542" s="1327"/>
      <c r="F542" s="298"/>
      <c r="G542" s="1845"/>
      <c r="H542" s="238"/>
      <c r="I542" s="201"/>
      <c r="K542" s="12"/>
      <c r="O542" s="12"/>
      <c r="Q542" s="12"/>
      <c r="R542" s="12"/>
    </row>
    <row r="543" spans="1:18" s="13" customFormat="1" x14ac:dyDescent="0.25">
      <c r="A543" s="176"/>
      <c r="B543" s="238"/>
      <c r="C543" s="20"/>
      <c r="D543" s="243"/>
      <c r="E543" s="1327"/>
      <c r="F543" s="298"/>
      <c r="G543" s="1845"/>
      <c r="H543" s="238"/>
      <c r="I543" s="201"/>
      <c r="K543" s="12"/>
      <c r="O543" s="12"/>
      <c r="Q543" s="12"/>
      <c r="R543" s="12"/>
    </row>
    <row r="544" spans="1:18" s="13" customFormat="1" x14ac:dyDescent="0.25">
      <c r="A544" s="176"/>
      <c r="B544" s="238"/>
      <c r="C544" s="20"/>
      <c r="D544" s="243"/>
      <c r="E544" s="1327"/>
      <c r="F544" s="298"/>
      <c r="G544" s="1845"/>
      <c r="H544" s="238"/>
      <c r="I544" s="201"/>
      <c r="K544" s="12"/>
      <c r="O544" s="12"/>
      <c r="Q544" s="12"/>
      <c r="R544" s="12"/>
    </row>
    <row r="545" spans="1:18" s="13" customFormat="1" x14ac:dyDescent="0.25">
      <c r="A545" s="176"/>
      <c r="B545" s="238"/>
      <c r="C545" s="20"/>
      <c r="D545" s="243"/>
      <c r="E545" s="1327"/>
      <c r="F545" s="298"/>
      <c r="G545" s="1845"/>
      <c r="H545" s="238"/>
      <c r="I545" s="201"/>
      <c r="K545" s="12"/>
      <c r="O545" s="12"/>
      <c r="Q545" s="12"/>
      <c r="R545" s="12"/>
    </row>
    <row r="546" spans="1:18" s="13" customFormat="1" x14ac:dyDescent="0.25">
      <c r="A546" s="176"/>
      <c r="B546" s="238"/>
      <c r="C546" s="20"/>
      <c r="D546" s="243"/>
      <c r="E546" s="1327"/>
      <c r="F546" s="298"/>
      <c r="G546" s="1845"/>
      <c r="H546" s="238"/>
      <c r="I546" s="201"/>
      <c r="K546" s="12"/>
      <c r="O546" s="12"/>
      <c r="Q546" s="12"/>
      <c r="R546" s="12"/>
    </row>
    <row r="547" spans="1:18" s="13" customFormat="1" x14ac:dyDescent="0.25">
      <c r="A547" s="176"/>
      <c r="B547" s="238"/>
      <c r="C547" s="20"/>
      <c r="D547" s="243"/>
      <c r="E547" s="1327"/>
      <c r="F547" s="298"/>
      <c r="G547" s="1845"/>
      <c r="H547" s="238"/>
      <c r="I547" s="201"/>
      <c r="K547" s="12"/>
      <c r="O547" s="12"/>
      <c r="Q547" s="12"/>
      <c r="R547" s="12"/>
    </row>
    <row r="548" spans="1:18" s="13" customFormat="1" x14ac:dyDescent="0.25">
      <c r="A548" s="176"/>
      <c r="B548" s="238"/>
      <c r="C548" s="20"/>
      <c r="D548" s="243"/>
      <c r="E548" s="1327"/>
      <c r="F548" s="298"/>
      <c r="G548" s="1845"/>
      <c r="H548" s="238"/>
      <c r="I548" s="201"/>
      <c r="K548" s="12"/>
      <c r="O548" s="12"/>
      <c r="Q548" s="12"/>
      <c r="R548" s="12"/>
    </row>
    <row r="549" spans="1:18" s="13" customFormat="1" x14ac:dyDescent="0.25">
      <c r="A549" s="176"/>
      <c r="B549" s="238"/>
      <c r="C549" s="20"/>
      <c r="D549" s="243"/>
      <c r="E549" s="1327"/>
      <c r="F549" s="298"/>
      <c r="G549" s="1845"/>
      <c r="H549" s="238"/>
      <c r="I549" s="201"/>
      <c r="K549" s="12"/>
      <c r="O549" s="12"/>
      <c r="Q549" s="12"/>
      <c r="R549" s="12"/>
    </row>
    <row r="550" spans="1:18" s="13" customFormat="1" x14ac:dyDescent="0.25">
      <c r="A550" s="176"/>
      <c r="B550" s="238"/>
      <c r="C550" s="20"/>
      <c r="D550" s="243"/>
      <c r="E550" s="1327"/>
      <c r="F550" s="298"/>
      <c r="G550" s="1845"/>
      <c r="H550" s="238"/>
      <c r="I550" s="201"/>
      <c r="K550" s="12"/>
      <c r="O550" s="12"/>
      <c r="Q550" s="12"/>
      <c r="R550" s="12"/>
    </row>
    <row r="551" spans="1:18" s="13" customFormat="1" x14ac:dyDescent="0.25">
      <c r="A551" s="176"/>
      <c r="B551" s="238"/>
      <c r="C551" s="20"/>
      <c r="D551" s="243"/>
      <c r="E551" s="1327"/>
      <c r="F551" s="298"/>
      <c r="G551" s="1845"/>
      <c r="H551" s="238"/>
      <c r="I551" s="201"/>
      <c r="K551" s="12"/>
      <c r="O551" s="12"/>
      <c r="Q551" s="12"/>
      <c r="R551" s="12"/>
    </row>
    <row r="552" spans="1:18" s="13" customFormat="1" x14ac:dyDescent="0.25">
      <c r="A552" s="176"/>
      <c r="B552" s="238"/>
      <c r="C552" s="20"/>
      <c r="D552" s="243"/>
      <c r="E552" s="1327"/>
      <c r="F552" s="298"/>
      <c r="G552" s="1845"/>
      <c r="H552" s="238"/>
      <c r="I552" s="201"/>
      <c r="K552" s="12"/>
      <c r="O552" s="12"/>
      <c r="Q552" s="12"/>
      <c r="R552" s="12"/>
    </row>
    <row r="553" spans="1:18" s="13" customFormat="1" x14ac:dyDescent="0.25">
      <c r="A553" s="176"/>
      <c r="B553" s="238"/>
      <c r="C553" s="20"/>
      <c r="D553" s="243"/>
      <c r="E553" s="1327"/>
      <c r="F553" s="298"/>
      <c r="G553" s="1845"/>
      <c r="H553" s="238"/>
      <c r="I553" s="201"/>
      <c r="K553" s="12"/>
      <c r="O553" s="12"/>
      <c r="Q553" s="12"/>
      <c r="R553" s="12"/>
    </row>
    <row r="554" spans="1:18" s="13" customFormat="1" x14ac:dyDescent="0.25">
      <c r="A554" s="176"/>
      <c r="B554" s="238"/>
      <c r="C554" s="20"/>
      <c r="D554" s="243"/>
      <c r="E554" s="1327"/>
      <c r="F554" s="298"/>
      <c r="G554" s="1845"/>
      <c r="H554" s="238"/>
      <c r="I554" s="201"/>
      <c r="K554" s="12"/>
      <c r="O554" s="12"/>
      <c r="Q554" s="12"/>
      <c r="R554" s="12"/>
    </row>
    <row r="555" spans="1:18" s="13" customFormat="1" x14ac:dyDescent="0.25">
      <c r="A555" s="176"/>
      <c r="B555" s="238"/>
      <c r="C555" s="20"/>
      <c r="D555" s="243"/>
      <c r="E555" s="1327"/>
      <c r="F555" s="298"/>
      <c r="G555" s="1845"/>
      <c r="H555" s="238"/>
      <c r="I555" s="201"/>
      <c r="K555" s="12"/>
      <c r="O555" s="12"/>
      <c r="Q555" s="12"/>
      <c r="R555" s="12"/>
    </row>
    <row r="556" spans="1:18" s="13" customFormat="1" x14ac:dyDescent="0.25">
      <c r="A556" s="176"/>
      <c r="B556" s="238"/>
      <c r="C556" s="20"/>
      <c r="D556" s="243"/>
      <c r="E556" s="1327"/>
      <c r="F556" s="298"/>
      <c r="G556" s="1845"/>
      <c r="H556" s="238"/>
      <c r="I556" s="201"/>
      <c r="K556" s="12"/>
      <c r="O556" s="12"/>
      <c r="Q556" s="12"/>
      <c r="R556" s="12"/>
    </row>
    <row r="557" spans="1:18" s="13" customFormat="1" x14ac:dyDescent="0.25">
      <c r="A557" s="176"/>
      <c r="B557" s="238"/>
      <c r="C557" s="20"/>
      <c r="D557" s="243"/>
      <c r="E557" s="1327"/>
      <c r="F557" s="298"/>
      <c r="G557" s="1845"/>
      <c r="H557" s="238"/>
      <c r="I557" s="201"/>
      <c r="K557" s="12"/>
      <c r="O557" s="12"/>
      <c r="Q557" s="12"/>
      <c r="R557" s="12"/>
    </row>
    <row r="558" spans="1:18" s="13" customFormat="1" x14ac:dyDescent="0.25">
      <c r="A558" s="176"/>
      <c r="B558" s="238"/>
      <c r="C558" s="20"/>
      <c r="D558" s="243"/>
      <c r="E558" s="1327"/>
      <c r="F558" s="298"/>
      <c r="G558" s="1845"/>
      <c r="H558" s="238"/>
      <c r="I558" s="201"/>
      <c r="K558" s="12"/>
      <c r="O558" s="12"/>
      <c r="Q558" s="12"/>
      <c r="R558" s="12"/>
    </row>
    <row r="559" spans="1:18" s="13" customFormat="1" x14ac:dyDescent="0.25">
      <c r="A559" s="176"/>
      <c r="B559" s="238"/>
      <c r="C559" s="20"/>
      <c r="D559" s="243"/>
      <c r="E559" s="1327"/>
      <c r="F559" s="298"/>
      <c r="G559" s="1845"/>
      <c r="H559" s="238"/>
      <c r="I559" s="201"/>
      <c r="K559" s="12"/>
      <c r="O559" s="12"/>
      <c r="Q559" s="12"/>
      <c r="R559" s="12"/>
    </row>
    <row r="560" spans="1:18" s="13" customFormat="1" x14ac:dyDescent="0.25">
      <c r="A560" s="176"/>
      <c r="B560" s="238"/>
      <c r="C560" s="20"/>
      <c r="D560" s="243"/>
      <c r="E560" s="1327"/>
      <c r="F560" s="298"/>
      <c r="G560" s="1845"/>
      <c r="H560" s="238"/>
      <c r="I560" s="201"/>
      <c r="K560" s="12"/>
      <c r="O560" s="12"/>
      <c r="Q560" s="12"/>
      <c r="R560" s="12"/>
    </row>
    <row r="561" spans="1:18" s="13" customFormat="1" x14ac:dyDescent="0.25">
      <c r="A561" s="176"/>
      <c r="B561" s="238"/>
      <c r="C561" s="20"/>
      <c r="D561" s="243"/>
      <c r="E561" s="1327"/>
      <c r="F561" s="298"/>
      <c r="G561" s="1845"/>
      <c r="H561" s="238"/>
      <c r="I561" s="201"/>
      <c r="K561" s="12"/>
      <c r="O561" s="12"/>
      <c r="Q561" s="12"/>
      <c r="R561" s="12"/>
    </row>
    <row r="562" spans="1:18" s="13" customFormat="1" x14ac:dyDescent="0.25">
      <c r="A562" s="176"/>
      <c r="B562" s="238"/>
      <c r="C562" s="20"/>
      <c r="D562" s="243"/>
      <c r="E562" s="1327"/>
      <c r="F562" s="298"/>
      <c r="G562" s="1845"/>
      <c r="H562" s="238"/>
      <c r="I562" s="201"/>
      <c r="K562" s="12"/>
      <c r="O562" s="12"/>
      <c r="Q562" s="12"/>
      <c r="R562" s="12"/>
    </row>
    <row r="563" spans="1:18" s="13" customFormat="1" x14ac:dyDescent="0.25">
      <c r="A563" s="176"/>
      <c r="B563" s="238"/>
      <c r="C563" s="20"/>
      <c r="D563" s="243"/>
      <c r="E563" s="1327"/>
      <c r="F563" s="298"/>
      <c r="G563" s="1845"/>
      <c r="H563" s="238"/>
      <c r="I563" s="201"/>
      <c r="K563" s="12"/>
      <c r="O563" s="12"/>
      <c r="Q563" s="12"/>
      <c r="R563" s="12"/>
    </row>
    <row r="564" spans="1:18" s="13" customFormat="1" x14ac:dyDescent="0.25">
      <c r="A564" s="176"/>
      <c r="B564" s="238"/>
      <c r="C564" s="20"/>
      <c r="D564" s="243"/>
      <c r="E564" s="1327"/>
      <c r="F564" s="298"/>
      <c r="G564" s="1845"/>
      <c r="H564" s="238"/>
      <c r="I564" s="201"/>
      <c r="K564" s="12"/>
      <c r="O564" s="12"/>
      <c r="Q564" s="12"/>
      <c r="R564" s="12"/>
    </row>
    <row r="565" spans="1:18" s="13" customFormat="1" x14ac:dyDescent="0.25">
      <c r="A565" s="176"/>
      <c r="B565" s="238"/>
      <c r="C565" s="20"/>
      <c r="D565" s="243"/>
      <c r="E565" s="1327"/>
      <c r="F565" s="298"/>
      <c r="G565" s="1845"/>
      <c r="H565" s="238"/>
      <c r="I565" s="201"/>
      <c r="K565" s="12"/>
      <c r="O565" s="12"/>
      <c r="Q565" s="12"/>
      <c r="R565" s="12"/>
    </row>
    <row r="566" spans="1:18" s="13" customFormat="1" x14ac:dyDescent="0.25">
      <c r="A566" s="176"/>
      <c r="B566" s="238"/>
      <c r="C566" s="20"/>
      <c r="D566" s="243"/>
      <c r="E566" s="1327"/>
      <c r="F566" s="298"/>
      <c r="G566" s="1845"/>
      <c r="H566" s="238"/>
      <c r="I566" s="201"/>
      <c r="K566" s="12"/>
      <c r="O566" s="12"/>
      <c r="Q566" s="12"/>
      <c r="R566" s="12"/>
    </row>
    <row r="567" spans="1:18" s="13" customFormat="1" x14ac:dyDescent="0.25">
      <c r="A567" s="176"/>
      <c r="B567" s="238"/>
      <c r="C567" s="20"/>
      <c r="D567" s="243"/>
      <c r="E567" s="1327"/>
      <c r="F567" s="298"/>
      <c r="G567" s="1845"/>
      <c r="H567" s="238"/>
      <c r="I567" s="201"/>
      <c r="K567" s="12"/>
      <c r="O567" s="12"/>
      <c r="Q567" s="12"/>
      <c r="R567" s="12"/>
    </row>
    <row r="568" spans="1:18" s="13" customFormat="1" x14ac:dyDescent="0.25">
      <c r="A568" s="176"/>
      <c r="B568" s="238"/>
      <c r="C568" s="20"/>
      <c r="D568" s="243"/>
      <c r="E568" s="1327"/>
      <c r="F568" s="298"/>
      <c r="G568" s="1845"/>
      <c r="H568" s="238"/>
      <c r="I568" s="201"/>
      <c r="K568" s="12"/>
      <c r="O568" s="12"/>
      <c r="Q568" s="12"/>
      <c r="R568" s="12"/>
    </row>
    <row r="569" spans="1:18" s="13" customFormat="1" x14ac:dyDescent="0.25">
      <c r="A569" s="176"/>
      <c r="B569" s="238"/>
      <c r="C569" s="20"/>
      <c r="D569" s="243"/>
      <c r="E569" s="1327"/>
      <c r="F569" s="298"/>
      <c r="G569" s="1845"/>
      <c r="H569" s="238"/>
      <c r="I569" s="201"/>
      <c r="K569" s="12"/>
      <c r="O569" s="12"/>
      <c r="Q569" s="12"/>
      <c r="R569" s="12"/>
    </row>
    <row r="570" spans="1:18" s="13" customFormat="1" x14ac:dyDescent="0.25">
      <c r="A570" s="176"/>
      <c r="B570" s="238"/>
      <c r="C570" s="20"/>
      <c r="D570" s="243"/>
      <c r="E570" s="1327"/>
      <c r="F570" s="298"/>
      <c r="G570" s="1845"/>
      <c r="H570" s="238"/>
      <c r="I570" s="201"/>
      <c r="K570" s="12"/>
      <c r="O570" s="12"/>
      <c r="Q570" s="12"/>
      <c r="R570" s="12"/>
    </row>
    <row r="571" spans="1:18" s="13" customFormat="1" x14ac:dyDescent="0.25">
      <c r="A571" s="176"/>
      <c r="B571" s="238"/>
      <c r="C571" s="20"/>
      <c r="D571" s="243"/>
      <c r="E571" s="1327"/>
      <c r="F571" s="298"/>
      <c r="G571" s="1845"/>
      <c r="H571" s="238"/>
      <c r="I571" s="201"/>
      <c r="K571" s="12"/>
      <c r="O571" s="12"/>
      <c r="Q571" s="12"/>
      <c r="R571" s="12"/>
    </row>
    <row r="572" spans="1:18" s="13" customFormat="1" x14ac:dyDescent="0.25">
      <c r="A572" s="176"/>
      <c r="B572" s="238"/>
      <c r="C572" s="20"/>
      <c r="D572" s="243"/>
      <c r="E572" s="1327"/>
      <c r="F572" s="298"/>
      <c r="G572" s="1845"/>
      <c r="H572" s="238"/>
      <c r="I572" s="201"/>
      <c r="K572" s="12"/>
      <c r="O572" s="12"/>
      <c r="Q572" s="12"/>
      <c r="R572" s="12"/>
    </row>
    <row r="573" spans="1:18" s="13" customFormat="1" x14ac:dyDescent="0.25">
      <c r="A573" s="176"/>
      <c r="B573" s="238"/>
      <c r="C573" s="20"/>
      <c r="D573" s="243"/>
      <c r="E573" s="1327"/>
      <c r="F573" s="298"/>
      <c r="G573" s="1845"/>
      <c r="H573" s="238"/>
      <c r="I573" s="201"/>
      <c r="K573" s="12"/>
      <c r="O573" s="12"/>
      <c r="Q573" s="12"/>
      <c r="R573" s="12"/>
    </row>
    <row r="574" spans="1:18" s="13" customFormat="1" x14ac:dyDescent="0.25">
      <c r="A574" s="176"/>
      <c r="B574" s="238"/>
      <c r="C574" s="20"/>
      <c r="D574" s="243"/>
      <c r="E574" s="1327"/>
      <c r="F574" s="298"/>
      <c r="G574" s="1845"/>
      <c r="H574" s="238"/>
      <c r="I574" s="201"/>
      <c r="K574" s="12"/>
      <c r="O574" s="12"/>
      <c r="Q574" s="12"/>
      <c r="R574" s="12"/>
    </row>
    <row r="575" spans="1:18" s="13" customFormat="1" x14ac:dyDescent="0.25">
      <c r="A575" s="176"/>
      <c r="B575" s="238"/>
      <c r="C575" s="20"/>
      <c r="D575" s="243"/>
      <c r="E575" s="1327"/>
      <c r="F575" s="298"/>
      <c r="G575" s="1845"/>
      <c r="H575" s="238"/>
      <c r="I575" s="201"/>
      <c r="K575" s="12"/>
      <c r="O575" s="12"/>
      <c r="Q575" s="12"/>
      <c r="R575" s="12"/>
    </row>
    <row r="576" spans="1:18" s="13" customFormat="1" x14ac:dyDescent="0.25">
      <c r="A576" s="176"/>
      <c r="B576" s="238"/>
      <c r="C576" s="20"/>
      <c r="D576" s="243"/>
      <c r="E576" s="1327"/>
      <c r="F576" s="298"/>
      <c r="G576" s="1845"/>
      <c r="H576" s="238"/>
      <c r="I576" s="201"/>
      <c r="K576" s="12"/>
      <c r="O576" s="12"/>
      <c r="Q576" s="12"/>
      <c r="R576" s="12"/>
    </row>
    <row r="577" spans="1:18" s="13" customFormat="1" x14ac:dyDescent="0.25">
      <c r="A577" s="176"/>
      <c r="B577" s="238"/>
      <c r="C577" s="20"/>
      <c r="D577" s="243"/>
      <c r="E577" s="1327"/>
      <c r="F577" s="298"/>
      <c r="G577" s="1845"/>
      <c r="H577" s="238"/>
      <c r="I577" s="201"/>
      <c r="K577" s="12"/>
      <c r="O577" s="12"/>
      <c r="Q577" s="12"/>
      <c r="R577" s="12"/>
    </row>
    <row r="578" spans="1:18" s="13" customFormat="1" x14ac:dyDescent="0.25">
      <c r="A578" s="176"/>
      <c r="B578" s="238"/>
      <c r="C578" s="20"/>
      <c r="D578" s="243"/>
      <c r="E578" s="1327"/>
      <c r="F578" s="298"/>
      <c r="G578" s="1845"/>
      <c r="H578" s="238"/>
      <c r="I578" s="201"/>
      <c r="K578" s="12"/>
      <c r="O578" s="12"/>
      <c r="Q578" s="12"/>
      <c r="R578" s="12"/>
    </row>
    <row r="579" spans="1:18" s="13" customFormat="1" x14ac:dyDescent="0.25">
      <c r="A579" s="176"/>
      <c r="B579" s="238"/>
      <c r="C579" s="20"/>
      <c r="D579" s="243"/>
      <c r="E579" s="1327"/>
      <c r="F579" s="298"/>
      <c r="G579" s="1845"/>
      <c r="H579" s="238"/>
      <c r="I579" s="201"/>
      <c r="K579" s="12"/>
      <c r="O579" s="12"/>
      <c r="Q579" s="12"/>
      <c r="R579" s="12"/>
    </row>
    <row r="580" spans="1:18" s="13" customFormat="1" x14ac:dyDescent="0.25">
      <c r="A580" s="176"/>
      <c r="B580" s="238"/>
      <c r="C580" s="20"/>
      <c r="D580" s="243"/>
      <c r="E580" s="1327"/>
      <c r="F580" s="298"/>
      <c r="G580" s="1845"/>
      <c r="H580" s="238"/>
      <c r="I580" s="201"/>
      <c r="K580" s="12"/>
      <c r="O580" s="12"/>
      <c r="Q580" s="12"/>
      <c r="R580" s="12"/>
    </row>
    <row r="581" spans="1:18" s="13" customFormat="1" x14ac:dyDescent="0.25">
      <c r="A581" s="176"/>
      <c r="B581" s="238"/>
      <c r="C581" s="20"/>
      <c r="D581" s="243"/>
      <c r="E581" s="1327"/>
      <c r="F581" s="298"/>
      <c r="G581" s="1845"/>
      <c r="H581" s="238"/>
      <c r="I581" s="201"/>
      <c r="K581" s="12"/>
      <c r="O581" s="12"/>
      <c r="Q581" s="12"/>
      <c r="R581" s="12"/>
    </row>
    <row r="582" spans="1:18" s="13" customFormat="1" x14ac:dyDescent="0.25">
      <c r="A582" s="176"/>
      <c r="B582" s="238"/>
      <c r="C582" s="20"/>
      <c r="D582" s="243"/>
      <c r="E582" s="1327"/>
      <c r="F582" s="298"/>
      <c r="G582" s="1845"/>
      <c r="H582" s="238"/>
      <c r="I582" s="201"/>
      <c r="K582" s="12"/>
      <c r="O582" s="12"/>
      <c r="Q582" s="12"/>
      <c r="R582" s="12"/>
    </row>
    <row r="583" spans="1:18" s="13" customFormat="1" x14ac:dyDescent="0.25">
      <c r="A583" s="176"/>
      <c r="B583" s="238"/>
      <c r="C583" s="20"/>
      <c r="D583" s="243"/>
      <c r="E583" s="1327"/>
      <c r="F583" s="298"/>
      <c r="G583" s="1845"/>
      <c r="H583" s="238"/>
      <c r="I583" s="201"/>
      <c r="K583" s="12"/>
      <c r="O583" s="12"/>
      <c r="Q583" s="12"/>
      <c r="R583" s="12"/>
    </row>
    <row r="584" spans="1:18" s="13" customFormat="1" x14ac:dyDescent="0.25">
      <c r="A584" s="176"/>
      <c r="B584" s="238"/>
      <c r="C584" s="20"/>
      <c r="D584" s="243"/>
      <c r="E584" s="1327"/>
      <c r="F584" s="298"/>
      <c r="G584" s="1845"/>
      <c r="H584" s="238"/>
      <c r="I584" s="201"/>
      <c r="K584" s="12"/>
      <c r="O584" s="12"/>
      <c r="Q584" s="12"/>
      <c r="R584" s="12"/>
    </row>
    <row r="585" spans="1:18" s="13" customFormat="1" x14ac:dyDescent="0.25">
      <c r="A585" s="176"/>
      <c r="B585" s="238"/>
      <c r="C585" s="20"/>
      <c r="D585" s="243"/>
      <c r="E585" s="1327"/>
      <c r="F585" s="298"/>
      <c r="G585" s="1845"/>
      <c r="H585" s="238"/>
      <c r="I585" s="201"/>
      <c r="K585" s="12"/>
      <c r="O585" s="12"/>
      <c r="Q585" s="12"/>
      <c r="R585" s="12"/>
    </row>
    <row r="586" spans="1:18" s="13" customFormat="1" x14ac:dyDescent="0.25">
      <c r="A586" s="176"/>
      <c r="B586" s="238"/>
      <c r="C586" s="20"/>
      <c r="D586" s="243"/>
      <c r="E586" s="1327"/>
      <c r="F586" s="298"/>
      <c r="G586" s="1845"/>
      <c r="H586" s="238"/>
      <c r="I586" s="201"/>
      <c r="K586" s="12"/>
      <c r="O586" s="12"/>
      <c r="Q586" s="12"/>
      <c r="R586" s="12"/>
    </row>
    <row r="587" spans="1:18" s="13" customFormat="1" x14ac:dyDescent="0.25">
      <c r="A587" s="176"/>
      <c r="B587" s="238"/>
      <c r="C587" s="20"/>
      <c r="D587" s="243"/>
      <c r="E587" s="1327"/>
      <c r="F587" s="298"/>
      <c r="G587" s="1845"/>
      <c r="H587" s="238"/>
      <c r="I587" s="201"/>
      <c r="K587" s="12"/>
      <c r="O587" s="12"/>
      <c r="Q587" s="12"/>
      <c r="R587" s="12"/>
    </row>
    <row r="588" spans="1:18" s="13" customFormat="1" x14ac:dyDescent="0.25">
      <c r="A588" s="176"/>
      <c r="B588" s="238"/>
      <c r="C588" s="20"/>
      <c r="D588" s="243"/>
      <c r="E588" s="1327"/>
      <c r="F588" s="298"/>
      <c r="G588" s="1845"/>
      <c r="H588" s="238"/>
      <c r="I588" s="201"/>
      <c r="K588" s="12"/>
      <c r="O588" s="12"/>
      <c r="Q588" s="12"/>
      <c r="R588" s="12"/>
    </row>
    <row r="589" spans="1:18" s="13" customFormat="1" x14ac:dyDescent="0.25">
      <c r="A589" s="176"/>
      <c r="B589" s="238"/>
      <c r="C589" s="20"/>
      <c r="D589" s="243"/>
      <c r="E589" s="1327"/>
      <c r="F589" s="298"/>
      <c r="G589" s="1845"/>
      <c r="H589" s="238"/>
      <c r="I589" s="201"/>
      <c r="K589" s="12"/>
      <c r="O589" s="12"/>
      <c r="Q589" s="12"/>
      <c r="R589" s="12"/>
    </row>
    <row r="590" spans="1:18" s="13" customFormat="1" x14ac:dyDescent="0.25">
      <c r="A590" s="176"/>
      <c r="B590" s="238"/>
      <c r="C590" s="20"/>
      <c r="D590" s="243"/>
      <c r="E590" s="1327"/>
      <c r="F590" s="298"/>
      <c r="G590" s="1845"/>
      <c r="H590" s="238"/>
      <c r="I590" s="201"/>
      <c r="K590" s="12"/>
      <c r="O590" s="12"/>
      <c r="Q590" s="12"/>
      <c r="R590" s="12"/>
    </row>
    <row r="591" spans="1:18" s="13" customFormat="1" x14ac:dyDescent="0.25">
      <c r="A591" s="176"/>
      <c r="B591" s="238"/>
      <c r="C591" s="20"/>
      <c r="D591" s="243"/>
      <c r="E591" s="1327"/>
      <c r="F591" s="298"/>
      <c r="G591" s="1845"/>
      <c r="H591" s="238"/>
      <c r="I591" s="201"/>
      <c r="K591" s="12"/>
      <c r="O591" s="12"/>
      <c r="Q591" s="12"/>
      <c r="R591" s="12"/>
    </row>
    <row r="592" spans="1:18" s="13" customFormat="1" x14ac:dyDescent="0.25">
      <c r="A592" s="176"/>
      <c r="B592" s="238"/>
      <c r="C592" s="20"/>
      <c r="D592" s="243"/>
      <c r="E592" s="1327"/>
      <c r="F592" s="298"/>
      <c r="G592" s="1845"/>
      <c r="H592" s="238"/>
      <c r="I592" s="201"/>
      <c r="K592" s="12"/>
      <c r="O592" s="12"/>
      <c r="Q592" s="12"/>
      <c r="R592" s="12"/>
    </row>
    <row r="593" spans="1:18" s="13" customFormat="1" x14ac:dyDescent="0.25">
      <c r="A593" s="176"/>
      <c r="B593" s="238"/>
      <c r="C593" s="20"/>
      <c r="D593" s="243"/>
      <c r="E593" s="1327"/>
      <c r="F593" s="298"/>
      <c r="G593" s="1845"/>
      <c r="H593" s="238"/>
      <c r="I593" s="201"/>
      <c r="K593" s="12"/>
      <c r="O593" s="12"/>
      <c r="Q593" s="12"/>
      <c r="R593" s="12"/>
    </row>
    <row r="594" spans="1:18" s="13" customFormat="1" x14ac:dyDescent="0.25">
      <c r="A594" s="176"/>
      <c r="B594" s="238"/>
      <c r="C594" s="20"/>
      <c r="D594" s="243"/>
      <c r="E594" s="1327"/>
      <c r="F594" s="298"/>
      <c r="G594" s="1845"/>
      <c r="H594" s="238"/>
      <c r="I594" s="201"/>
      <c r="K594" s="12"/>
      <c r="O594" s="12"/>
      <c r="Q594" s="12"/>
      <c r="R594" s="12"/>
    </row>
    <row r="595" spans="1:18" s="13" customFormat="1" x14ac:dyDescent="0.25">
      <c r="A595" s="176"/>
      <c r="B595" s="238"/>
      <c r="C595" s="20"/>
      <c r="D595" s="243"/>
      <c r="E595" s="1327"/>
      <c r="F595" s="298"/>
      <c r="G595" s="1845"/>
      <c r="H595" s="238"/>
      <c r="I595" s="201"/>
      <c r="K595" s="12"/>
      <c r="O595" s="12"/>
      <c r="Q595" s="12"/>
      <c r="R595" s="12"/>
    </row>
    <row r="596" spans="1:18" s="13" customFormat="1" x14ac:dyDescent="0.25">
      <c r="A596" s="176"/>
      <c r="B596" s="238"/>
      <c r="C596" s="20"/>
      <c r="D596" s="243"/>
      <c r="E596" s="1327"/>
      <c r="F596" s="298"/>
      <c r="G596" s="1845"/>
      <c r="H596" s="238"/>
      <c r="I596" s="201"/>
      <c r="K596" s="12"/>
      <c r="O596" s="12"/>
      <c r="Q596" s="12"/>
      <c r="R596" s="12"/>
    </row>
    <row r="597" spans="1:18" s="13" customFormat="1" x14ac:dyDescent="0.25">
      <c r="A597" s="176"/>
      <c r="B597" s="238"/>
      <c r="C597" s="20"/>
      <c r="D597" s="243"/>
      <c r="E597" s="1327"/>
      <c r="F597" s="298"/>
      <c r="G597" s="1845"/>
      <c r="H597" s="238"/>
      <c r="I597" s="201"/>
      <c r="K597" s="12"/>
      <c r="O597" s="12"/>
      <c r="Q597" s="12"/>
      <c r="R597" s="12"/>
    </row>
    <row r="598" spans="1:18" s="13" customFormat="1" x14ac:dyDescent="0.25">
      <c r="A598" s="176"/>
      <c r="B598" s="238"/>
      <c r="C598" s="20"/>
      <c r="D598" s="243"/>
      <c r="E598" s="1327"/>
      <c r="F598" s="298"/>
      <c r="G598" s="1845"/>
      <c r="H598" s="238"/>
      <c r="I598" s="201"/>
      <c r="K598" s="12"/>
      <c r="O598" s="12"/>
      <c r="Q598" s="12"/>
      <c r="R598" s="12"/>
    </row>
    <row r="599" spans="1:18" s="13" customFormat="1" x14ac:dyDescent="0.25">
      <c r="A599" s="176"/>
      <c r="B599" s="238"/>
      <c r="C599" s="20"/>
      <c r="D599" s="243"/>
      <c r="E599" s="1327"/>
      <c r="F599" s="298"/>
      <c r="G599" s="1845"/>
      <c r="H599" s="238"/>
      <c r="I599" s="201"/>
      <c r="K599" s="12"/>
      <c r="O599" s="12"/>
      <c r="Q599" s="12"/>
      <c r="R599" s="12"/>
    </row>
    <row r="600" spans="1:18" s="13" customFormat="1" x14ac:dyDescent="0.25">
      <c r="A600" s="176"/>
      <c r="B600" s="238"/>
      <c r="C600" s="20"/>
      <c r="D600" s="243"/>
      <c r="E600" s="1327"/>
      <c r="F600" s="298"/>
      <c r="G600" s="1845"/>
      <c r="H600" s="238"/>
      <c r="I600" s="201"/>
      <c r="K600" s="12"/>
      <c r="O600" s="12"/>
      <c r="Q600" s="12"/>
      <c r="R600" s="12"/>
    </row>
    <row r="601" spans="1:18" s="13" customFormat="1" x14ac:dyDescent="0.25">
      <c r="A601" s="176"/>
      <c r="B601" s="238"/>
      <c r="C601" s="20"/>
      <c r="D601" s="243"/>
      <c r="E601" s="1327"/>
      <c r="F601" s="298"/>
      <c r="G601" s="1845"/>
      <c r="H601" s="238"/>
      <c r="I601" s="201"/>
      <c r="K601" s="12"/>
      <c r="O601" s="12"/>
      <c r="Q601" s="12"/>
      <c r="R601" s="12"/>
    </row>
    <row r="602" spans="1:18" s="13" customFormat="1" x14ac:dyDescent="0.25">
      <c r="A602" s="176"/>
      <c r="B602" s="238"/>
      <c r="C602" s="20"/>
      <c r="D602" s="243"/>
      <c r="E602" s="1327"/>
      <c r="F602" s="298"/>
      <c r="G602" s="1845"/>
      <c r="H602" s="238"/>
      <c r="I602" s="201"/>
      <c r="K602" s="12"/>
      <c r="O602" s="12"/>
      <c r="Q602" s="12"/>
      <c r="R602" s="12"/>
    </row>
    <row r="603" spans="1:18" s="13" customFormat="1" x14ac:dyDescent="0.25">
      <c r="A603" s="176"/>
      <c r="B603" s="238"/>
      <c r="C603" s="20"/>
      <c r="D603" s="243"/>
      <c r="E603" s="1327"/>
      <c r="F603" s="298"/>
      <c r="G603" s="1845"/>
      <c r="H603" s="238"/>
      <c r="I603" s="201"/>
      <c r="K603" s="12"/>
      <c r="O603" s="12"/>
      <c r="Q603" s="12"/>
      <c r="R603" s="12"/>
    </row>
    <row r="604" spans="1:18" s="13" customFormat="1" x14ac:dyDescent="0.25">
      <c r="A604" s="176"/>
      <c r="B604" s="238"/>
      <c r="C604" s="20"/>
      <c r="D604" s="243"/>
      <c r="E604" s="1327"/>
      <c r="F604" s="298"/>
      <c r="G604" s="1845"/>
      <c r="H604" s="238"/>
      <c r="I604" s="201"/>
      <c r="K604" s="12"/>
      <c r="O604" s="12"/>
      <c r="Q604" s="12"/>
      <c r="R604" s="12"/>
    </row>
    <row r="605" spans="1:18" s="13" customFormat="1" x14ac:dyDescent="0.25">
      <c r="A605" s="176"/>
      <c r="B605" s="238"/>
      <c r="C605" s="20"/>
      <c r="D605" s="243"/>
      <c r="E605" s="1327"/>
      <c r="F605" s="298"/>
      <c r="G605" s="1845"/>
      <c r="H605" s="238"/>
      <c r="I605" s="201"/>
      <c r="K605" s="12"/>
      <c r="O605" s="12"/>
      <c r="Q605" s="12"/>
      <c r="R605" s="12"/>
    </row>
    <row r="606" spans="1:18" s="13" customFormat="1" x14ac:dyDescent="0.25">
      <c r="A606" s="176"/>
      <c r="B606" s="238"/>
      <c r="C606" s="20"/>
      <c r="D606" s="243"/>
      <c r="E606" s="1327"/>
      <c r="F606" s="298"/>
      <c r="G606" s="1845"/>
      <c r="H606" s="238"/>
      <c r="I606" s="201"/>
      <c r="K606" s="12"/>
      <c r="O606" s="12"/>
      <c r="Q606" s="12"/>
      <c r="R606" s="12"/>
    </row>
    <row r="607" spans="1:18" s="13" customFormat="1" x14ac:dyDescent="0.25">
      <c r="A607" s="176"/>
      <c r="B607" s="238"/>
      <c r="C607" s="20"/>
      <c r="D607" s="243"/>
      <c r="E607" s="1327"/>
      <c r="F607" s="298"/>
      <c r="G607" s="1845"/>
      <c r="H607" s="238"/>
      <c r="I607" s="201"/>
      <c r="K607" s="12"/>
      <c r="O607" s="12"/>
      <c r="Q607" s="12"/>
      <c r="R607" s="12"/>
    </row>
    <row r="608" spans="1:18" s="13" customFormat="1" x14ac:dyDescent="0.25">
      <c r="A608" s="176"/>
      <c r="B608" s="238"/>
      <c r="C608" s="20"/>
      <c r="D608" s="243"/>
      <c r="E608" s="1327"/>
      <c r="F608" s="298"/>
      <c r="G608" s="1845"/>
      <c r="H608" s="238"/>
      <c r="I608" s="201"/>
      <c r="K608" s="12"/>
      <c r="O608" s="12"/>
      <c r="Q608" s="12"/>
      <c r="R608" s="12"/>
    </row>
    <row r="609" spans="1:18" s="13" customFormat="1" x14ac:dyDescent="0.25">
      <c r="A609" s="176"/>
      <c r="B609" s="238"/>
      <c r="C609" s="20"/>
      <c r="D609" s="243"/>
      <c r="E609" s="1327"/>
      <c r="F609" s="299"/>
      <c r="G609" s="1845"/>
      <c r="H609" s="238"/>
      <c r="I609" s="201"/>
      <c r="K609" s="12"/>
      <c r="O609" s="12"/>
      <c r="Q609" s="12"/>
      <c r="R609" s="12"/>
    </row>
    <row r="610" spans="1:18" s="13" customFormat="1" x14ac:dyDescent="0.25">
      <c r="A610" s="176"/>
      <c r="B610" s="238"/>
      <c r="C610" s="20"/>
      <c r="D610" s="243"/>
      <c r="E610" s="1327"/>
      <c r="F610" s="299"/>
      <c r="G610" s="1845"/>
      <c r="H610" s="238"/>
      <c r="I610" s="201"/>
      <c r="K610" s="12"/>
      <c r="O610" s="12"/>
      <c r="Q610" s="12"/>
      <c r="R610" s="12"/>
    </row>
    <row r="611" spans="1:18" s="13" customFormat="1" x14ac:dyDescent="0.25">
      <c r="A611" s="176"/>
      <c r="B611" s="238"/>
      <c r="C611" s="20"/>
      <c r="D611" s="243"/>
      <c r="E611" s="1327"/>
      <c r="F611" s="299"/>
      <c r="G611" s="1845"/>
      <c r="H611" s="238"/>
      <c r="I611" s="201"/>
      <c r="K611" s="12"/>
      <c r="O611" s="12"/>
      <c r="Q611" s="12"/>
      <c r="R611" s="12"/>
    </row>
    <row r="612" spans="1:18" s="13" customFormat="1" x14ac:dyDescent="0.25">
      <c r="A612" s="176"/>
      <c r="B612" s="238"/>
      <c r="C612" s="20"/>
      <c r="D612" s="243"/>
      <c r="E612" s="1327"/>
      <c r="F612" s="299"/>
      <c r="G612" s="1845"/>
      <c r="H612" s="238"/>
      <c r="I612" s="201"/>
      <c r="K612" s="12"/>
      <c r="O612" s="12"/>
      <c r="Q612" s="12"/>
      <c r="R612" s="12"/>
    </row>
    <row r="613" spans="1:18" s="13" customFormat="1" x14ac:dyDescent="0.25">
      <c r="A613" s="176"/>
      <c r="B613" s="238"/>
      <c r="C613" s="20"/>
      <c r="D613" s="243"/>
      <c r="E613" s="1327"/>
      <c r="F613" s="299"/>
      <c r="G613" s="1845"/>
      <c r="H613" s="238"/>
      <c r="I613" s="201"/>
      <c r="K613" s="12"/>
      <c r="O613" s="12"/>
      <c r="Q613" s="12"/>
      <c r="R613" s="12"/>
    </row>
    <row r="614" spans="1:18" s="13" customFormat="1" x14ac:dyDescent="0.25">
      <c r="A614" s="176"/>
      <c r="B614" s="238"/>
      <c r="C614" s="20"/>
      <c r="D614" s="243"/>
      <c r="E614" s="1327"/>
      <c r="F614" s="299"/>
      <c r="G614" s="1845"/>
      <c r="H614" s="238"/>
      <c r="I614" s="201"/>
      <c r="K614" s="12"/>
      <c r="O614" s="12"/>
      <c r="Q614" s="12"/>
      <c r="R614" s="12"/>
    </row>
    <row r="615" spans="1:18" s="13" customFormat="1" x14ac:dyDescent="0.25">
      <c r="A615" s="176"/>
      <c r="B615" s="238"/>
      <c r="C615" s="20"/>
      <c r="D615" s="243"/>
      <c r="E615" s="1327"/>
      <c r="F615" s="299"/>
      <c r="G615" s="1845"/>
      <c r="H615" s="238"/>
      <c r="I615" s="201"/>
      <c r="K615" s="12"/>
      <c r="O615" s="12"/>
      <c r="Q615" s="12"/>
      <c r="R615" s="12"/>
    </row>
    <row r="616" spans="1:18" s="13" customFormat="1" x14ac:dyDescent="0.25">
      <c r="A616" s="176"/>
      <c r="B616" s="238"/>
      <c r="C616" s="20"/>
      <c r="D616" s="243"/>
      <c r="E616" s="1327"/>
      <c r="F616" s="299"/>
      <c r="G616" s="1845"/>
      <c r="H616" s="238"/>
      <c r="I616" s="201"/>
      <c r="K616" s="12"/>
      <c r="O616" s="12"/>
      <c r="Q616" s="12"/>
      <c r="R616" s="12"/>
    </row>
    <row r="617" spans="1:18" s="13" customFormat="1" x14ac:dyDescent="0.25">
      <c r="A617" s="176"/>
      <c r="B617" s="238"/>
      <c r="C617" s="20"/>
      <c r="D617" s="243"/>
      <c r="E617" s="1327"/>
      <c r="F617" s="299"/>
      <c r="G617" s="1845"/>
      <c r="H617" s="238"/>
      <c r="I617" s="201"/>
      <c r="K617" s="12"/>
      <c r="O617" s="12"/>
      <c r="Q617" s="12"/>
      <c r="R617" s="12"/>
    </row>
    <row r="618" spans="1:18" s="13" customFormat="1" x14ac:dyDescent="0.25">
      <c r="A618" s="176"/>
      <c r="B618" s="238"/>
      <c r="C618" s="20"/>
      <c r="D618" s="243"/>
      <c r="E618" s="1327"/>
      <c r="F618" s="299"/>
      <c r="G618" s="1845"/>
      <c r="H618" s="238"/>
      <c r="I618" s="201"/>
      <c r="K618" s="12"/>
      <c r="O618" s="12"/>
      <c r="Q618" s="12"/>
      <c r="R618" s="12"/>
    </row>
    <row r="619" spans="1:18" s="13" customFormat="1" x14ac:dyDescent="0.25">
      <c r="A619" s="176"/>
      <c r="B619" s="238"/>
      <c r="C619" s="20"/>
      <c r="D619" s="243"/>
      <c r="E619" s="1327"/>
      <c r="F619" s="299"/>
      <c r="G619" s="1845"/>
      <c r="H619" s="238"/>
      <c r="I619" s="201"/>
      <c r="K619" s="12"/>
      <c r="O619" s="12"/>
      <c r="Q619" s="12"/>
      <c r="R619" s="12"/>
    </row>
    <row r="620" spans="1:18" s="13" customFormat="1" x14ac:dyDescent="0.25">
      <c r="A620" s="176"/>
      <c r="B620" s="238"/>
      <c r="C620" s="20"/>
      <c r="D620" s="243"/>
      <c r="E620" s="1327"/>
      <c r="F620" s="299"/>
      <c r="G620" s="1845"/>
      <c r="H620" s="238"/>
      <c r="I620" s="201"/>
      <c r="K620" s="12"/>
      <c r="O620" s="12"/>
      <c r="Q620" s="12"/>
      <c r="R620" s="12"/>
    </row>
    <row r="621" spans="1:18" s="13" customFormat="1" x14ac:dyDescent="0.25">
      <c r="A621" s="176"/>
      <c r="B621" s="238"/>
      <c r="C621" s="20"/>
      <c r="D621" s="243"/>
      <c r="E621" s="1327"/>
      <c r="F621" s="299"/>
      <c r="G621" s="1845"/>
      <c r="H621" s="238"/>
      <c r="I621" s="201"/>
      <c r="K621" s="12"/>
      <c r="O621" s="12"/>
      <c r="Q621" s="12"/>
      <c r="R621" s="12"/>
    </row>
    <row r="622" spans="1:18" s="13" customFormat="1" x14ac:dyDescent="0.25">
      <c r="A622" s="176"/>
      <c r="B622" s="238"/>
      <c r="C622" s="20"/>
      <c r="D622" s="243"/>
      <c r="E622" s="1327"/>
      <c r="F622" s="299"/>
      <c r="G622" s="1845"/>
      <c r="H622" s="238"/>
      <c r="I622" s="201"/>
      <c r="K622" s="12"/>
      <c r="O622" s="12"/>
      <c r="Q622" s="12"/>
      <c r="R622" s="12"/>
    </row>
    <row r="623" spans="1:18" s="13" customFormat="1" x14ac:dyDescent="0.25">
      <c r="A623" s="176"/>
      <c r="B623" s="238"/>
      <c r="C623" s="20"/>
      <c r="D623" s="243"/>
      <c r="E623" s="1327"/>
      <c r="F623" s="299"/>
      <c r="G623" s="1845"/>
      <c r="H623" s="238"/>
      <c r="I623" s="201"/>
      <c r="K623" s="12"/>
      <c r="O623" s="12"/>
      <c r="Q623" s="12"/>
      <c r="R623" s="12"/>
    </row>
    <row r="624" spans="1:18" s="13" customFormat="1" x14ac:dyDescent="0.25">
      <c r="A624" s="176"/>
      <c r="B624" s="238"/>
      <c r="C624" s="20"/>
      <c r="D624" s="243"/>
      <c r="E624" s="1327"/>
      <c r="F624" s="299"/>
      <c r="G624" s="1845"/>
      <c r="H624" s="238"/>
      <c r="I624" s="201"/>
      <c r="K624" s="12"/>
      <c r="O624" s="12"/>
      <c r="Q624" s="12"/>
      <c r="R624" s="12"/>
    </row>
    <row r="625" spans="1:18" s="13" customFormat="1" x14ac:dyDescent="0.25">
      <c r="A625" s="176"/>
      <c r="B625" s="238"/>
      <c r="C625" s="20"/>
      <c r="D625" s="243"/>
      <c r="E625" s="1327"/>
      <c r="F625" s="299"/>
      <c r="G625" s="1845"/>
      <c r="H625" s="238"/>
      <c r="I625" s="201"/>
      <c r="K625" s="12"/>
      <c r="O625" s="12"/>
      <c r="Q625" s="12"/>
      <c r="R625" s="12"/>
    </row>
    <row r="626" spans="1:18" s="13" customFormat="1" x14ac:dyDescent="0.25">
      <c r="A626" s="176"/>
      <c r="B626" s="238"/>
      <c r="C626" s="20"/>
      <c r="D626" s="243"/>
      <c r="E626" s="1327"/>
      <c r="F626" s="299"/>
      <c r="G626" s="1845"/>
      <c r="H626" s="238"/>
      <c r="I626" s="201"/>
      <c r="K626" s="12"/>
      <c r="O626" s="12"/>
      <c r="Q626" s="12"/>
      <c r="R626" s="12"/>
    </row>
    <row r="627" spans="1:18" s="13" customFormat="1" x14ac:dyDescent="0.25">
      <c r="A627" s="176"/>
      <c r="B627" s="238"/>
      <c r="C627" s="20"/>
      <c r="D627" s="243"/>
      <c r="E627" s="1327"/>
      <c r="F627" s="299"/>
      <c r="G627" s="1845"/>
      <c r="H627" s="238"/>
      <c r="I627" s="201"/>
      <c r="K627" s="12"/>
      <c r="O627" s="12"/>
      <c r="Q627" s="12"/>
      <c r="R627" s="12"/>
    </row>
    <row r="628" spans="1:18" s="13" customFormat="1" x14ac:dyDescent="0.25">
      <c r="A628" s="176"/>
      <c r="B628" s="238"/>
      <c r="C628" s="20"/>
      <c r="D628" s="243"/>
      <c r="E628" s="1327"/>
      <c r="F628" s="299"/>
      <c r="G628" s="1845"/>
      <c r="H628" s="238"/>
      <c r="I628" s="201"/>
      <c r="K628" s="12"/>
      <c r="O628" s="12"/>
      <c r="Q628" s="12"/>
      <c r="R628" s="12"/>
    </row>
    <row r="629" spans="1:18" s="13" customFormat="1" x14ac:dyDescent="0.25">
      <c r="A629" s="176"/>
      <c r="B629" s="238"/>
      <c r="C629" s="20"/>
      <c r="D629" s="243"/>
      <c r="E629" s="1327"/>
      <c r="F629" s="299"/>
      <c r="G629" s="1845"/>
      <c r="H629" s="238"/>
      <c r="I629" s="201"/>
      <c r="K629" s="12"/>
      <c r="O629" s="12"/>
      <c r="Q629" s="12"/>
      <c r="R629" s="12"/>
    </row>
    <row r="630" spans="1:18" s="13" customFormat="1" x14ac:dyDescent="0.25">
      <c r="A630" s="176"/>
      <c r="B630" s="238"/>
      <c r="C630" s="20"/>
      <c r="D630" s="243"/>
      <c r="E630" s="1327"/>
      <c r="F630" s="299"/>
      <c r="G630" s="1845"/>
      <c r="H630" s="238"/>
      <c r="I630" s="201"/>
      <c r="K630" s="12"/>
      <c r="O630" s="12"/>
      <c r="Q630" s="12"/>
      <c r="R630" s="12"/>
    </row>
    <row r="631" spans="1:18" s="13" customFormat="1" x14ac:dyDescent="0.25">
      <c r="A631" s="176"/>
      <c r="B631" s="238"/>
      <c r="C631" s="20"/>
      <c r="D631" s="243"/>
      <c r="E631" s="1327"/>
      <c r="F631" s="299"/>
      <c r="G631" s="1845"/>
      <c r="H631" s="238"/>
      <c r="I631" s="201"/>
      <c r="K631" s="12"/>
      <c r="O631" s="12"/>
      <c r="Q631" s="12"/>
      <c r="R631" s="12"/>
    </row>
    <row r="632" spans="1:18" s="13" customFormat="1" x14ac:dyDescent="0.25">
      <c r="A632" s="176"/>
      <c r="B632" s="238"/>
      <c r="C632" s="20"/>
      <c r="D632" s="243"/>
      <c r="E632" s="1327"/>
      <c r="F632" s="299"/>
      <c r="G632" s="1845"/>
      <c r="H632" s="238"/>
      <c r="I632" s="201"/>
      <c r="K632" s="12"/>
      <c r="O632" s="12"/>
      <c r="Q632" s="12"/>
      <c r="R632" s="12"/>
    </row>
    <row r="633" spans="1:18" s="13" customFormat="1" x14ac:dyDescent="0.25">
      <c r="A633" s="176"/>
      <c r="B633" s="238"/>
      <c r="C633" s="20"/>
      <c r="D633" s="243"/>
      <c r="E633" s="1327"/>
      <c r="F633" s="299"/>
      <c r="G633" s="1845"/>
      <c r="H633" s="238"/>
      <c r="I633" s="201"/>
      <c r="K633" s="12"/>
      <c r="O633" s="12"/>
      <c r="Q633" s="12"/>
      <c r="R633" s="12"/>
    </row>
    <row r="634" spans="1:18" s="13" customFormat="1" x14ac:dyDescent="0.25">
      <c r="A634" s="176"/>
      <c r="B634" s="238"/>
      <c r="C634" s="20"/>
      <c r="D634" s="243"/>
      <c r="E634" s="1327"/>
      <c r="F634" s="299"/>
      <c r="G634" s="1845"/>
      <c r="H634" s="238"/>
      <c r="I634" s="201"/>
      <c r="K634" s="12"/>
      <c r="O634" s="12"/>
      <c r="Q634" s="12"/>
      <c r="R634" s="12"/>
    </row>
    <row r="635" spans="1:18" s="13" customFormat="1" x14ac:dyDescent="0.25">
      <c r="A635" s="176"/>
      <c r="B635" s="238"/>
      <c r="C635" s="20"/>
      <c r="D635" s="243"/>
      <c r="E635" s="1327"/>
      <c r="F635" s="299"/>
      <c r="G635" s="1845"/>
      <c r="H635" s="238"/>
      <c r="I635" s="201"/>
      <c r="K635" s="12"/>
      <c r="O635" s="12"/>
      <c r="Q635" s="12"/>
      <c r="R635" s="12"/>
    </row>
    <row r="636" spans="1:18" s="13" customFormat="1" x14ac:dyDescent="0.25">
      <c r="A636" s="176"/>
      <c r="B636" s="238"/>
      <c r="C636" s="20"/>
      <c r="D636" s="243"/>
      <c r="E636" s="1327"/>
      <c r="F636" s="299"/>
      <c r="G636" s="1845"/>
      <c r="H636" s="238"/>
      <c r="I636" s="201"/>
      <c r="K636" s="12"/>
      <c r="O636" s="12"/>
      <c r="Q636" s="12"/>
      <c r="R636" s="12"/>
    </row>
    <row r="637" spans="1:18" s="13" customFormat="1" x14ac:dyDescent="0.25">
      <c r="A637" s="176"/>
      <c r="B637" s="238"/>
      <c r="C637" s="20"/>
      <c r="D637" s="243"/>
      <c r="E637" s="1327"/>
      <c r="F637" s="299"/>
      <c r="G637" s="1845"/>
      <c r="H637" s="238"/>
      <c r="I637" s="201"/>
      <c r="K637" s="12"/>
      <c r="O637" s="12"/>
      <c r="Q637" s="12"/>
      <c r="R637" s="12"/>
    </row>
    <row r="638" spans="1:18" s="13" customFormat="1" x14ac:dyDescent="0.25">
      <c r="A638" s="176"/>
      <c r="B638" s="238"/>
      <c r="C638" s="20"/>
      <c r="D638" s="243"/>
      <c r="E638" s="1327"/>
      <c r="F638" s="299"/>
      <c r="G638" s="1845"/>
      <c r="H638" s="238"/>
      <c r="I638" s="201"/>
      <c r="K638" s="12"/>
      <c r="O638" s="12"/>
      <c r="Q638" s="12"/>
      <c r="R638" s="12"/>
    </row>
    <row r="639" spans="1:18" s="13" customFormat="1" x14ac:dyDescent="0.25">
      <c r="A639" s="176"/>
      <c r="B639" s="238"/>
      <c r="C639" s="20"/>
      <c r="D639" s="243"/>
      <c r="E639" s="1327"/>
      <c r="F639" s="299"/>
      <c r="G639" s="1845"/>
      <c r="H639" s="238"/>
      <c r="I639" s="201"/>
      <c r="K639" s="12"/>
      <c r="O639" s="12"/>
      <c r="Q639" s="12"/>
      <c r="R639" s="12"/>
    </row>
    <row r="640" spans="1:18" s="13" customFormat="1" x14ac:dyDescent="0.25">
      <c r="A640" s="176"/>
      <c r="B640" s="238"/>
      <c r="C640" s="20"/>
      <c r="D640" s="243"/>
      <c r="E640" s="1327"/>
      <c r="F640" s="299"/>
      <c r="G640" s="1845"/>
      <c r="H640" s="238"/>
      <c r="I640" s="201"/>
      <c r="K640" s="12"/>
      <c r="O640" s="12"/>
      <c r="Q640" s="12"/>
      <c r="R640" s="12"/>
    </row>
    <row r="641" spans="1:18" s="13" customFormat="1" x14ac:dyDescent="0.25">
      <c r="A641" s="176"/>
      <c r="B641" s="238"/>
      <c r="C641" s="20"/>
      <c r="D641" s="243"/>
      <c r="E641" s="1327"/>
      <c r="F641" s="299"/>
      <c r="G641" s="1845"/>
      <c r="H641" s="238"/>
      <c r="I641" s="201"/>
      <c r="K641" s="12"/>
      <c r="O641" s="12"/>
      <c r="Q641" s="12"/>
      <c r="R641" s="12"/>
    </row>
    <row r="642" spans="1:18" s="13" customFormat="1" x14ac:dyDescent="0.25">
      <c r="A642" s="176"/>
      <c r="B642" s="238"/>
      <c r="C642" s="20"/>
      <c r="D642" s="243"/>
      <c r="E642" s="1327"/>
      <c r="F642" s="299"/>
      <c r="G642" s="1845"/>
      <c r="H642" s="238"/>
      <c r="I642" s="201"/>
      <c r="K642" s="12"/>
      <c r="O642" s="12"/>
      <c r="Q642" s="12"/>
      <c r="R642" s="12"/>
    </row>
    <row r="643" spans="1:18" s="13" customFormat="1" x14ac:dyDescent="0.25">
      <c r="A643" s="176"/>
      <c r="B643" s="238"/>
      <c r="C643" s="20"/>
      <c r="D643" s="243"/>
      <c r="E643" s="1327"/>
      <c r="F643" s="299"/>
      <c r="G643" s="1845"/>
      <c r="H643" s="238"/>
      <c r="I643" s="201"/>
      <c r="K643" s="12"/>
      <c r="O643" s="12"/>
      <c r="Q643" s="12"/>
      <c r="R643" s="12"/>
    </row>
    <row r="644" spans="1:18" s="13" customFormat="1" x14ac:dyDescent="0.25">
      <c r="A644" s="176"/>
      <c r="B644" s="238"/>
      <c r="C644" s="20"/>
      <c r="D644" s="243"/>
      <c r="E644" s="1327"/>
      <c r="F644" s="299"/>
      <c r="G644" s="1845"/>
      <c r="H644" s="238"/>
      <c r="I644" s="201"/>
      <c r="K644" s="12"/>
      <c r="O644" s="12"/>
      <c r="Q644" s="12"/>
      <c r="R644" s="12"/>
    </row>
    <row r="645" spans="1:18" s="13" customFormat="1" x14ac:dyDescent="0.25">
      <c r="A645" s="176"/>
      <c r="B645" s="238"/>
      <c r="C645" s="20"/>
      <c r="D645" s="243"/>
      <c r="E645" s="1327"/>
      <c r="F645" s="299"/>
      <c r="G645" s="1845"/>
      <c r="H645" s="238"/>
      <c r="I645" s="201"/>
      <c r="K645" s="12"/>
      <c r="O645" s="12"/>
      <c r="Q645" s="12"/>
      <c r="R645" s="12"/>
    </row>
    <row r="646" spans="1:18" s="13" customFormat="1" x14ac:dyDescent="0.25">
      <c r="A646" s="176"/>
      <c r="B646" s="238"/>
      <c r="C646" s="20"/>
      <c r="D646" s="243"/>
      <c r="E646" s="1327"/>
      <c r="F646" s="299"/>
      <c r="G646" s="1845"/>
      <c r="H646" s="238"/>
      <c r="I646" s="201"/>
      <c r="K646" s="12"/>
      <c r="O646" s="12"/>
      <c r="Q646" s="12"/>
      <c r="R646" s="12"/>
    </row>
    <row r="647" spans="1:18" s="13" customFormat="1" x14ac:dyDescent="0.25">
      <c r="A647" s="176"/>
      <c r="B647" s="238"/>
      <c r="C647" s="20"/>
      <c r="D647" s="243"/>
      <c r="E647" s="1327"/>
      <c r="F647" s="299"/>
      <c r="G647" s="1845"/>
      <c r="H647" s="238"/>
      <c r="I647" s="201"/>
      <c r="K647" s="12"/>
      <c r="O647" s="12"/>
      <c r="Q647" s="12"/>
      <c r="R647" s="12"/>
    </row>
    <row r="648" spans="1:18" s="13" customFormat="1" x14ac:dyDescent="0.25">
      <c r="A648" s="176"/>
      <c r="B648" s="238"/>
      <c r="C648" s="20"/>
      <c r="D648" s="243"/>
      <c r="E648" s="1327"/>
      <c r="F648" s="299"/>
      <c r="G648" s="1845"/>
      <c r="H648" s="238"/>
      <c r="I648" s="201"/>
      <c r="K648" s="12"/>
      <c r="O648" s="12"/>
      <c r="Q648" s="12"/>
      <c r="R648" s="12"/>
    </row>
    <row r="649" spans="1:18" s="13" customFormat="1" x14ac:dyDescent="0.25">
      <c r="A649" s="176"/>
      <c r="B649" s="238"/>
      <c r="C649" s="20"/>
      <c r="D649" s="243"/>
      <c r="E649" s="1327"/>
      <c r="F649" s="299"/>
      <c r="G649" s="1845"/>
      <c r="H649" s="238"/>
      <c r="I649" s="201"/>
      <c r="K649" s="12"/>
      <c r="O649" s="12"/>
      <c r="Q649" s="12"/>
      <c r="R649" s="12"/>
    </row>
    <row r="650" spans="1:18" s="13" customFormat="1" x14ac:dyDescent="0.25">
      <c r="A650" s="176"/>
      <c r="B650" s="238"/>
      <c r="C650" s="20"/>
      <c r="D650" s="243"/>
      <c r="E650" s="1327"/>
      <c r="F650" s="299"/>
      <c r="G650" s="1845"/>
      <c r="H650" s="238"/>
      <c r="I650" s="201"/>
      <c r="K650" s="12"/>
      <c r="O650" s="12"/>
      <c r="Q650" s="12"/>
      <c r="R650" s="12"/>
    </row>
    <row r="651" spans="1:18" s="13" customFormat="1" x14ac:dyDescent="0.25">
      <c r="A651" s="176"/>
      <c r="B651" s="238"/>
      <c r="C651" s="20"/>
      <c r="D651" s="243"/>
      <c r="E651" s="1327"/>
      <c r="F651" s="299"/>
      <c r="G651" s="1845"/>
      <c r="H651" s="238"/>
      <c r="I651" s="201"/>
      <c r="K651" s="12"/>
      <c r="O651" s="12"/>
      <c r="Q651" s="12"/>
      <c r="R651" s="12"/>
    </row>
    <row r="652" spans="1:18" s="13" customFormat="1" x14ac:dyDescent="0.25">
      <c r="A652" s="176"/>
      <c r="B652" s="238"/>
      <c r="C652" s="20"/>
      <c r="D652" s="243"/>
      <c r="E652" s="1327"/>
      <c r="F652" s="299"/>
      <c r="G652" s="1845"/>
      <c r="H652" s="238"/>
      <c r="I652" s="201"/>
      <c r="K652" s="12"/>
      <c r="O652" s="12"/>
      <c r="Q652" s="12"/>
      <c r="R652" s="12"/>
    </row>
    <row r="653" spans="1:18" s="13" customFormat="1" x14ac:dyDescent="0.25">
      <c r="A653" s="176"/>
      <c r="B653" s="238"/>
      <c r="C653" s="20"/>
      <c r="D653" s="243"/>
      <c r="E653" s="1327"/>
      <c r="F653" s="299"/>
      <c r="G653" s="1845"/>
      <c r="H653" s="238"/>
      <c r="I653" s="201"/>
      <c r="K653" s="12"/>
      <c r="O653" s="12"/>
      <c r="Q653" s="12"/>
      <c r="R653" s="12"/>
    </row>
    <row r="654" spans="1:18" s="13" customFormat="1" x14ac:dyDescent="0.25">
      <c r="A654" s="176"/>
      <c r="B654" s="238"/>
      <c r="C654" s="20"/>
      <c r="D654" s="243"/>
      <c r="E654" s="1327"/>
      <c r="F654" s="299"/>
      <c r="G654" s="1845"/>
      <c r="H654" s="238"/>
      <c r="I654" s="201"/>
      <c r="K654" s="12"/>
      <c r="O654" s="12"/>
      <c r="Q654" s="12"/>
      <c r="R654" s="12"/>
    </row>
    <row r="655" spans="1:18" s="13" customFormat="1" x14ac:dyDescent="0.25">
      <c r="A655" s="176"/>
      <c r="B655" s="238"/>
      <c r="C655" s="20"/>
      <c r="D655" s="243"/>
      <c r="E655" s="1327"/>
      <c r="F655" s="299"/>
      <c r="G655" s="1845"/>
      <c r="H655" s="238"/>
      <c r="I655" s="201"/>
      <c r="K655" s="12"/>
      <c r="O655" s="12"/>
      <c r="Q655" s="12"/>
      <c r="R655" s="12"/>
    </row>
    <row r="656" spans="1:18" s="13" customFormat="1" x14ac:dyDescent="0.25">
      <c r="A656" s="176"/>
      <c r="B656" s="238"/>
      <c r="C656" s="20"/>
      <c r="D656" s="243"/>
      <c r="E656" s="1327"/>
      <c r="F656" s="299"/>
      <c r="G656" s="1845"/>
      <c r="H656" s="238"/>
      <c r="I656" s="201"/>
      <c r="K656" s="12"/>
      <c r="O656" s="12"/>
      <c r="Q656" s="12"/>
      <c r="R656" s="12"/>
    </row>
    <row r="657" spans="1:18" s="13" customFormat="1" x14ac:dyDescent="0.25">
      <c r="A657" s="176"/>
      <c r="B657" s="238"/>
      <c r="C657" s="20"/>
      <c r="D657" s="243"/>
      <c r="E657" s="1327"/>
      <c r="F657" s="299"/>
      <c r="G657" s="1845"/>
      <c r="H657" s="238"/>
      <c r="I657" s="201"/>
      <c r="K657" s="12"/>
      <c r="O657" s="12"/>
      <c r="Q657" s="12"/>
      <c r="R657" s="12"/>
    </row>
    <row r="658" spans="1:18" s="13" customFormat="1" x14ac:dyDescent="0.25">
      <c r="A658" s="176"/>
      <c r="B658" s="238"/>
      <c r="C658" s="20"/>
      <c r="D658" s="243"/>
      <c r="E658" s="1327"/>
      <c r="F658" s="299"/>
      <c r="G658" s="1845"/>
      <c r="H658" s="238"/>
      <c r="I658" s="201"/>
      <c r="K658" s="12"/>
      <c r="O658" s="12"/>
      <c r="Q658" s="12"/>
      <c r="R658" s="12"/>
    </row>
    <row r="659" spans="1:18" s="13" customFormat="1" x14ac:dyDescent="0.25">
      <c r="A659" s="176"/>
      <c r="B659" s="238"/>
      <c r="C659" s="20"/>
      <c r="D659" s="243"/>
      <c r="E659" s="1327"/>
      <c r="F659" s="299"/>
      <c r="G659" s="1845"/>
      <c r="H659" s="238"/>
      <c r="I659" s="201"/>
      <c r="K659" s="12"/>
      <c r="O659" s="12"/>
      <c r="Q659" s="12"/>
      <c r="R659" s="12"/>
    </row>
    <row r="660" spans="1:18" s="13" customFormat="1" x14ac:dyDescent="0.25">
      <c r="A660" s="176"/>
      <c r="B660" s="238"/>
      <c r="C660" s="20"/>
      <c r="D660" s="243"/>
      <c r="E660" s="1327"/>
      <c r="F660" s="299"/>
      <c r="G660" s="1845"/>
      <c r="H660" s="238"/>
      <c r="I660" s="201"/>
      <c r="K660" s="12"/>
      <c r="O660" s="12"/>
      <c r="Q660" s="12"/>
      <c r="R660" s="12"/>
    </row>
    <row r="661" spans="1:18" s="13" customFormat="1" x14ac:dyDescent="0.25">
      <c r="A661" s="176"/>
      <c r="B661" s="238"/>
      <c r="C661" s="20"/>
      <c r="D661" s="243"/>
      <c r="E661" s="1327"/>
      <c r="F661" s="299"/>
      <c r="G661" s="1845"/>
      <c r="H661" s="238"/>
      <c r="I661" s="201"/>
      <c r="K661" s="12"/>
      <c r="O661" s="12"/>
      <c r="Q661" s="12"/>
      <c r="R661" s="12"/>
    </row>
    <row r="662" spans="1:18" s="13" customFormat="1" x14ac:dyDescent="0.25">
      <c r="A662" s="176"/>
      <c r="B662" s="238"/>
      <c r="C662" s="20"/>
      <c r="D662" s="243"/>
      <c r="E662" s="1327"/>
      <c r="F662" s="299"/>
      <c r="G662" s="1845"/>
      <c r="H662" s="238"/>
      <c r="I662" s="201"/>
      <c r="K662" s="12"/>
      <c r="O662" s="12"/>
      <c r="Q662" s="12"/>
      <c r="R662" s="12"/>
    </row>
    <row r="663" spans="1:18" s="13" customFormat="1" x14ac:dyDescent="0.25">
      <c r="A663" s="176"/>
      <c r="B663" s="238"/>
      <c r="C663" s="20"/>
      <c r="D663" s="243"/>
      <c r="E663" s="1327"/>
      <c r="F663" s="142"/>
      <c r="G663" s="1845"/>
      <c r="H663" s="238"/>
      <c r="I663" s="201"/>
      <c r="K663" s="12"/>
      <c r="O663" s="12"/>
      <c r="Q663" s="12"/>
      <c r="R663" s="12"/>
    </row>
    <row r="664" spans="1:18" s="13" customFormat="1" x14ac:dyDescent="0.25">
      <c r="A664" s="176"/>
      <c r="B664" s="238"/>
      <c r="C664" s="20"/>
      <c r="D664" s="243"/>
      <c r="E664" s="1327"/>
      <c r="F664" s="142"/>
      <c r="G664" s="1845"/>
      <c r="H664" s="238"/>
      <c r="I664" s="201"/>
      <c r="K664" s="12"/>
      <c r="O664" s="12"/>
      <c r="Q664" s="12"/>
      <c r="R664" s="12"/>
    </row>
    <row r="665" spans="1:18" s="13" customFormat="1" x14ac:dyDescent="0.25">
      <c r="A665" s="176"/>
      <c r="B665" s="238"/>
      <c r="C665" s="20"/>
      <c r="D665" s="243"/>
      <c r="E665" s="1327"/>
      <c r="F665" s="142"/>
      <c r="G665" s="1845"/>
      <c r="H665" s="238"/>
      <c r="I665" s="201"/>
      <c r="K665" s="12"/>
      <c r="O665" s="12"/>
      <c r="Q665" s="12"/>
      <c r="R665" s="12"/>
    </row>
    <row r="666" spans="1:18" s="13" customFormat="1" x14ac:dyDescent="0.25">
      <c r="A666" s="176"/>
      <c r="B666" s="238"/>
      <c r="C666" s="20"/>
      <c r="D666" s="243"/>
      <c r="E666" s="1327"/>
      <c r="F666" s="142"/>
      <c r="G666" s="1845"/>
      <c r="H666" s="238"/>
      <c r="I666" s="201"/>
      <c r="K666" s="12"/>
      <c r="O666" s="12"/>
      <c r="Q666" s="12"/>
      <c r="R666" s="12"/>
    </row>
    <row r="667" spans="1:18" s="13" customFormat="1" x14ac:dyDescent="0.25">
      <c r="A667" s="176"/>
      <c r="B667" s="238"/>
      <c r="C667" s="20"/>
      <c r="D667" s="243"/>
      <c r="E667" s="1327"/>
      <c r="F667" s="142"/>
      <c r="G667" s="1845"/>
      <c r="H667" s="238"/>
      <c r="I667" s="201"/>
      <c r="K667" s="12"/>
      <c r="O667" s="12"/>
      <c r="Q667" s="12"/>
      <c r="R667" s="12"/>
    </row>
    <row r="668" spans="1:18" s="13" customFormat="1" x14ac:dyDescent="0.25">
      <c r="A668" s="176"/>
      <c r="B668" s="238"/>
      <c r="C668" s="20"/>
      <c r="D668" s="243"/>
      <c r="E668" s="1327"/>
      <c r="F668" s="142"/>
      <c r="G668" s="1845"/>
      <c r="H668" s="238"/>
      <c r="I668" s="201"/>
      <c r="K668" s="12"/>
      <c r="O668" s="12"/>
      <c r="Q668" s="12"/>
      <c r="R668" s="12"/>
    </row>
    <row r="669" spans="1:18" s="13" customFormat="1" x14ac:dyDescent="0.25">
      <c r="A669" s="176"/>
      <c r="B669" s="238"/>
      <c r="C669" s="20"/>
      <c r="D669" s="243"/>
      <c r="E669" s="1327"/>
      <c r="F669" s="142"/>
      <c r="G669" s="1845"/>
      <c r="H669" s="238"/>
      <c r="I669" s="201"/>
      <c r="K669" s="12"/>
      <c r="O669" s="12"/>
      <c r="Q669" s="12"/>
      <c r="R669" s="12"/>
    </row>
    <row r="670" spans="1:18" s="13" customFormat="1" x14ac:dyDescent="0.25">
      <c r="A670" s="176"/>
      <c r="B670" s="238"/>
      <c r="C670" s="20"/>
      <c r="D670" s="243"/>
      <c r="E670" s="1327"/>
      <c r="F670" s="142"/>
      <c r="G670" s="1845"/>
      <c r="H670" s="238"/>
      <c r="I670" s="201"/>
      <c r="K670" s="12"/>
      <c r="O670" s="12"/>
      <c r="Q670" s="12"/>
      <c r="R670" s="12"/>
    </row>
    <row r="671" spans="1:18" s="13" customFormat="1" x14ac:dyDescent="0.25">
      <c r="A671" s="176"/>
      <c r="B671" s="238"/>
      <c r="C671" s="20"/>
      <c r="D671" s="243"/>
      <c r="E671" s="1327"/>
      <c r="F671" s="142"/>
      <c r="G671" s="1845"/>
      <c r="H671" s="238"/>
      <c r="I671" s="201"/>
      <c r="K671" s="12"/>
      <c r="O671" s="12"/>
      <c r="Q671" s="12"/>
      <c r="R671" s="12"/>
    </row>
    <row r="672" spans="1:18" s="13" customFormat="1" x14ac:dyDescent="0.25">
      <c r="A672" s="176"/>
      <c r="B672" s="238"/>
      <c r="C672" s="20"/>
      <c r="D672" s="243"/>
      <c r="E672" s="1327"/>
      <c r="F672" s="142"/>
      <c r="G672" s="1845"/>
      <c r="H672" s="238"/>
      <c r="I672" s="201"/>
      <c r="K672" s="12"/>
      <c r="O672" s="12"/>
      <c r="Q672" s="12"/>
      <c r="R672" s="12"/>
    </row>
    <row r="673" spans="1:18" s="13" customFormat="1" x14ac:dyDescent="0.25">
      <c r="A673" s="176"/>
      <c r="B673" s="238"/>
      <c r="C673" s="20"/>
      <c r="D673" s="243"/>
      <c r="E673" s="1327"/>
      <c r="F673" s="142"/>
      <c r="G673" s="1845"/>
      <c r="H673" s="238"/>
      <c r="I673" s="201"/>
      <c r="K673" s="12"/>
      <c r="O673" s="12"/>
      <c r="Q673" s="12"/>
      <c r="R673" s="12"/>
    </row>
    <row r="674" spans="1:18" s="13" customFormat="1" x14ac:dyDescent="0.25">
      <c r="A674" s="176"/>
      <c r="B674" s="238"/>
      <c r="C674" s="20"/>
      <c r="D674" s="243"/>
      <c r="E674" s="1327"/>
      <c r="F674" s="142"/>
      <c r="G674" s="1845"/>
      <c r="H674" s="238"/>
      <c r="I674" s="201"/>
      <c r="K674" s="12"/>
      <c r="O674" s="12"/>
      <c r="Q674" s="12"/>
      <c r="R674" s="12"/>
    </row>
    <row r="675" spans="1:18" s="13" customFormat="1" x14ac:dyDescent="0.25">
      <c r="A675" s="176"/>
      <c r="B675" s="238"/>
      <c r="C675" s="20"/>
      <c r="D675" s="243"/>
      <c r="E675" s="1327"/>
      <c r="F675" s="300"/>
      <c r="G675" s="1845"/>
      <c r="H675" s="238"/>
      <c r="I675" s="201"/>
      <c r="K675" s="12"/>
      <c r="O675" s="12"/>
      <c r="Q675" s="12"/>
      <c r="R675" s="12"/>
    </row>
    <row r="676" spans="1:18" s="13" customFormat="1" x14ac:dyDescent="0.25">
      <c r="A676" s="176"/>
      <c r="B676" s="238"/>
      <c r="C676" s="20"/>
      <c r="D676" s="243"/>
      <c r="E676" s="1327"/>
      <c r="F676" s="300"/>
      <c r="G676" s="1845"/>
      <c r="H676" s="238"/>
      <c r="I676" s="201"/>
      <c r="K676" s="12"/>
      <c r="O676" s="12"/>
      <c r="Q676" s="12"/>
      <c r="R676" s="12"/>
    </row>
    <row r="677" spans="1:18" s="13" customFormat="1" x14ac:dyDescent="0.25">
      <c r="A677" s="176"/>
      <c r="B677" s="238"/>
      <c r="C677" s="20"/>
      <c r="D677" s="243"/>
      <c r="E677" s="1327"/>
      <c r="F677" s="300"/>
      <c r="G677" s="1845"/>
      <c r="H677" s="238"/>
      <c r="I677" s="201"/>
      <c r="K677" s="12"/>
      <c r="O677" s="12"/>
      <c r="Q677" s="12"/>
      <c r="R677" s="12"/>
    </row>
    <row r="678" spans="1:18" s="13" customFormat="1" x14ac:dyDescent="0.25">
      <c r="A678" s="176"/>
      <c r="B678" s="238"/>
      <c r="C678" s="20"/>
      <c r="D678" s="243"/>
      <c r="E678" s="1327"/>
      <c r="F678" s="300"/>
      <c r="G678" s="1845"/>
      <c r="H678" s="238"/>
      <c r="I678" s="201"/>
      <c r="K678" s="12"/>
      <c r="O678" s="12"/>
      <c r="Q678" s="12"/>
      <c r="R678" s="12"/>
    </row>
    <row r="679" spans="1:18" s="13" customFormat="1" x14ac:dyDescent="0.25">
      <c r="A679" s="176"/>
      <c r="B679" s="238"/>
      <c r="C679" s="20"/>
      <c r="D679" s="243"/>
      <c r="E679" s="1327"/>
      <c r="F679" s="300"/>
      <c r="G679" s="1845"/>
      <c r="H679" s="238"/>
      <c r="I679" s="201"/>
      <c r="K679" s="12"/>
      <c r="O679" s="12"/>
      <c r="Q679" s="12"/>
      <c r="R679" s="12"/>
    </row>
    <row r="680" spans="1:18" s="13" customFormat="1" x14ac:dyDescent="0.25">
      <c r="A680" s="176"/>
      <c r="B680" s="238"/>
      <c r="C680" s="20"/>
      <c r="D680" s="243"/>
      <c r="E680" s="1327"/>
      <c r="F680" s="300"/>
      <c r="G680" s="1845"/>
      <c r="H680" s="238"/>
      <c r="I680" s="201"/>
      <c r="K680" s="12"/>
      <c r="O680" s="12"/>
      <c r="Q680" s="12"/>
      <c r="R680" s="12"/>
    </row>
    <row r="681" spans="1:18" s="13" customFormat="1" x14ac:dyDescent="0.25">
      <c r="A681" s="176"/>
      <c r="B681" s="238"/>
      <c r="C681" s="20"/>
      <c r="D681" s="243"/>
      <c r="E681" s="1327"/>
      <c r="F681" s="300"/>
      <c r="G681" s="1845"/>
      <c r="H681" s="238"/>
      <c r="I681" s="201"/>
      <c r="K681" s="12"/>
      <c r="O681" s="12"/>
      <c r="Q681" s="12"/>
      <c r="R681" s="12"/>
    </row>
    <row r="682" spans="1:18" s="13" customFormat="1" x14ac:dyDescent="0.25">
      <c r="A682" s="176"/>
      <c r="B682" s="238"/>
      <c r="C682" s="20"/>
      <c r="D682" s="243"/>
      <c r="E682" s="1327"/>
      <c r="F682" s="300"/>
      <c r="G682" s="1845"/>
      <c r="H682" s="238"/>
      <c r="I682" s="201"/>
      <c r="K682" s="12"/>
      <c r="O682" s="12"/>
      <c r="Q682" s="12"/>
      <c r="R682" s="12"/>
    </row>
    <row r="683" spans="1:18" s="13" customFormat="1" x14ac:dyDescent="0.25">
      <c r="A683" s="176"/>
      <c r="B683" s="238"/>
      <c r="C683" s="20"/>
      <c r="D683" s="243"/>
      <c r="E683" s="1327"/>
      <c r="F683" s="300"/>
      <c r="G683" s="1845"/>
      <c r="H683" s="238"/>
      <c r="I683" s="201"/>
      <c r="K683" s="12"/>
      <c r="O683" s="12"/>
      <c r="Q683" s="12"/>
      <c r="R683" s="12"/>
    </row>
    <row r="684" spans="1:18" s="13" customFormat="1" x14ac:dyDescent="0.25">
      <c r="A684" s="176"/>
      <c r="B684" s="238"/>
      <c r="C684" s="20"/>
      <c r="D684" s="243"/>
      <c r="E684" s="1327"/>
      <c r="F684" s="300"/>
      <c r="G684" s="1845"/>
      <c r="H684" s="238"/>
      <c r="I684" s="201"/>
      <c r="K684" s="12"/>
      <c r="O684" s="12"/>
      <c r="Q684" s="12"/>
      <c r="R684" s="12"/>
    </row>
    <row r="685" spans="1:18" s="13" customFormat="1" x14ac:dyDescent="0.25">
      <c r="A685" s="176"/>
      <c r="B685" s="238"/>
      <c r="C685" s="20"/>
      <c r="D685" s="243"/>
      <c r="E685" s="1327"/>
      <c r="F685" s="300"/>
      <c r="G685" s="1845"/>
      <c r="H685" s="238"/>
      <c r="I685" s="201"/>
      <c r="K685" s="12"/>
      <c r="O685" s="12"/>
      <c r="Q685" s="12"/>
      <c r="R685" s="12"/>
    </row>
    <row r="686" spans="1:18" s="13" customFormat="1" x14ac:dyDescent="0.25">
      <c r="A686" s="176"/>
      <c r="B686" s="238"/>
      <c r="C686" s="20"/>
      <c r="D686" s="243"/>
      <c r="E686" s="1327"/>
      <c r="F686" s="300"/>
      <c r="G686" s="1845"/>
      <c r="H686" s="238"/>
      <c r="I686" s="201"/>
      <c r="K686" s="12"/>
      <c r="O686" s="12"/>
      <c r="Q686" s="12"/>
      <c r="R686" s="12"/>
    </row>
    <row r="687" spans="1:18" s="13" customFormat="1" x14ac:dyDescent="0.25">
      <c r="A687" s="176"/>
      <c r="B687" s="238"/>
      <c r="C687" s="20"/>
      <c r="D687" s="243"/>
      <c r="E687" s="1327"/>
      <c r="F687" s="300"/>
      <c r="G687" s="1845"/>
      <c r="H687" s="238"/>
      <c r="I687" s="201"/>
      <c r="K687" s="12"/>
      <c r="O687" s="12"/>
      <c r="Q687" s="12"/>
      <c r="R687" s="12"/>
    </row>
    <row r="688" spans="1:18" s="13" customFormat="1" x14ac:dyDescent="0.25">
      <c r="A688" s="176"/>
      <c r="B688" s="238"/>
      <c r="C688" s="20"/>
      <c r="D688" s="243"/>
      <c r="E688" s="1327"/>
      <c r="F688" s="300"/>
      <c r="G688" s="1845"/>
      <c r="H688" s="238"/>
      <c r="I688" s="201"/>
      <c r="K688" s="12"/>
      <c r="O688" s="12"/>
      <c r="Q688" s="12"/>
      <c r="R688" s="12"/>
    </row>
    <row r="689" spans="1:18" s="13" customFormat="1" x14ac:dyDescent="0.25">
      <c r="A689" s="176"/>
      <c r="B689" s="238"/>
      <c r="C689" s="20"/>
      <c r="D689" s="243"/>
      <c r="E689" s="1327"/>
      <c r="F689" s="300"/>
      <c r="G689" s="1845"/>
      <c r="H689" s="238"/>
      <c r="I689" s="201"/>
      <c r="K689" s="12"/>
      <c r="O689" s="12"/>
      <c r="Q689" s="12"/>
      <c r="R689" s="12"/>
    </row>
    <row r="690" spans="1:18" s="13" customFormat="1" x14ac:dyDescent="0.25">
      <c r="A690" s="176"/>
      <c r="B690" s="238"/>
      <c r="C690" s="20"/>
      <c r="D690" s="243"/>
      <c r="E690" s="1327"/>
      <c r="F690" s="300"/>
      <c r="G690" s="1845"/>
      <c r="H690" s="238"/>
      <c r="I690" s="201"/>
      <c r="K690" s="12"/>
      <c r="O690" s="12"/>
      <c r="Q690" s="12"/>
      <c r="R690" s="12"/>
    </row>
    <row r="691" spans="1:18" s="13" customFormat="1" x14ac:dyDescent="0.25">
      <c r="A691" s="176"/>
      <c r="B691" s="238"/>
      <c r="C691" s="20"/>
      <c r="D691" s="243"/>
      <c r="E691" s="1327"/>
      <c r="F691" s="300"/>
      <c r="G691" s="1845"/>
      <c r="H691" s="238"/>
      <c r="I691" s="201"/>
      <c r="K691" s="12"/>
      <c r="O691" s="12"/>
      <c r="Q691" s="12"/>
      <c r="R691" s="12"/>
    </row>
    <row r="692" spans="1:18" s="13" customFormat="1" x14ac:dyDescent="0.25">
      <c r="A692" s="176"/>
      <c r="B692" s="238"/>
      <c r="C692" s="20"/>
      <c r="D692" s="243"/>
      <c r="E692" s="1327"/>
      <c r="F692" s="300"/>
      <c r="G692" s="1845"/>
      <c r="H692" s="238"/>
      <c r="I692" s="201"/>
      <c r="K692" s="12"/>
      <c r="O692" s="12"/>
      <c r="Q692" s="12"/>
      <c r="R692" s="12"/>
    </row>
    <row r="693" spans="1:18" s="13" customFormat="1" x14ac:dyDescent="0.25">
      <c r="A693" s="176"/>
      <c r="B693" s="238"/>
      <c r="C693" s="20"/>
      <c r="D693" s="243"/>
      <c r="E693" s="1327"/>
      <c r="F693" s="300"/>
      <c r="G693" s="1845"/>
      <c r="H693" s="238"/>
      <c r="I693" s="201"/>
      <c r="K693" s="12"/>
      <c r="O693" s="12"/>
      <c r="Q693" s="12"/>
      <c r="R693" s="12"/>
    </row>
    <row r="694" spans="1:18" s="13" customFormat="1" x14ac:dyDescent="0.25">
      <c r="A694" s="176"/>
      <c r="B694" s="238"/>
      <c r="C694" s="20"/>
      <c r="D694" s="243"/>
      <c r="E694" s="1327"/>
      <c r="F694" s="300"/>
      <c r="G694" s="1845"/>
      <c r="H694" s="238"/>
      <c r="I694" s="201"/>
      <c r="K694" s="12"/>
      <c r="O694" s="12"/>
      <c r="Q694" s="12"/>
      <c r="R694" s="12"/>
    </row>
    <row r="695" spans="1:18" s="13" customFormat="1" x14ac:dyDescent="0.25">
      <c r="A695" s="176"/>
      <c r="B695" s="238"/>
      <c r="C695" s="20"/>
      <c r="D695" s="243"/>
      <c r="E695" s="1327"/>
      <c r="F695" s="300"/>
      <c r="G695" s="1845"/>
      <c r="H695" s="238"/>
      <c r="I695" s="201"/>
      <c r="K695" s="12"/>
      <c r="O695" s="12"/>
      <c r="Q695" s="12"/>
      <c r="R695" s="12"/>
    </row>
    <row r="696" spans="1:18" s="13" customFormat="1" x14ac:dyDescent="0.25">
      <c r="A696" s="176"/>
      <c r="B696" s="238"/>
      <c r="C696" s="20"/>
      <c r="D696" s="243"/>
      <c r="E696" s="1327"/>
      <c r="F696" s="300"/>
      <c r="G696" s="1845"/>
      <c r="H696" s="238"/>
      <c r="I696" s="201"/>
      <c r="K696" s="12"/>
      <c r="O696" s="12"/>
      <c r="Q696" s="12"/>
      <c r="R696" s="12"/>
    </row>
    <row r="697" spans="1:18" s="13" customFormat="1" x14ac:dyDescent="0.25">
      <c r="A697" s="176"/>
      <c r="B697" s="238"/>
      <c r="C697" s="20"/>
      <c r="D697" s="243"/>
      <c r="E697" s="1327"/>
      <c r="F697" s="300"/>
      <c r="G697" s="1845"/>
      <c r="H697" s="238"/>
      <c r="I697" s="201"/>
      <c r="K697" s="12"/>
      <c r="O697" s="12"/>
      <c r="Q697" s="12"/>
      <c r="R697" s="12"/>
    </row>
    <row r="698" spans="1:18" s="13" customFormat="1" x14ac:dyDescent="0.25">
      <c r="A698" s="176"/>
      <c r="B698" s="238"/>
      <c r="C698" s="20"/>
      <c r="D698" s="243"/>
      <c r="E698" s="1327"/>
      <c r="F698" s="300"/>
      <c r="G698" s="1845"/>
      <c r="H698" s="238"/>
      <c r="I698" s="201"/>
      <c r="K698" s="12"/>
      <c r="O698" s="12"/>
      <c r="Q698" s="12"/>
      <c r="R698" s="12"/>
    </row>
    <row r="699" spans="1:18" s="13" customFormat="1" x14ac:dyDescent="0.25">
      <c r="A699" s="176"/>
      <c r="B699" s="238"/>
      <c r="C699" s="20"/>
      <c r="D699" s="243"/>
      <c r="E699" s="1327"/>
      <c r="F699" s="300"/>
      <c r="G699" s="1845"/>
      <c r="H699" s="238"/>
      <c r="I699" s="201"/>
      <c r="K699" s="12"/>
      <c r="O699" s="12"/>
      <c r="Q699" s="12"/>
      <c r="R699" s="12"/>
    </row>
    <row r="700" spans="1:18" s="13" customFormat="1" x14ac:dyDescent="0.25">
      <c r="A700" s="176"/>
      <c r="B700" s="238"/>
      <c r="C700" s="20"/>
      <c r="D700" s="243"/>
      <c r="E700" s="1327"/>
      <c r="F700" s="300"/>
      <c r="G700" s="1845"/>
      <c r="H700" s="238"/>
      <c r="I700" s="201"/>
      <c r="K700" s="12"/>
      <c r="O700" s="12"/>
      <c r="Q700" s="12"/>
      <c r="R700" s="12"/>
    </row>
    <row r="701" spans="1:18" s="13" customFormat="1" x14ac:dyDescent="0.25">
      <c r="A701" s="176"/>
      <c r="B701" s="238"/>
      <c r="C701" s="20"/>
      <c r="D701" s="243"/>
      <c r="E701" s="1327"/>
      <c r="F701" s="300"/>
      <c r="G701" s="1845"/>
      <c r="H701" s="238"/>
      <c r="I701" s="201"/>
      <c r="K701" s="12"/>
      <c r="O701" s="12"/>
      <c r="Q701" s="12"/>
      <c r="R701" s="12"/>
    </row>
    <row r="702" spans="1:18" s="13" customFormat="1" x14ac:dyDescent="0.25">
      <c r="A702" s="176"/>
      <c r="B702" s="238"/>
      <c r="C702" s="20"/>
      <c r="D702" s="243"/>
      <c r="E702" s="1327"/>
      <c r="F702" s="300"/>
      <c r="G702" s="1845"/>
      <c r="H702" s="238"/>
      <c r="I702" s="201"/>
      <c r="K702" s="12"/>
      <c r="O702" s="12"/>
      <c r="Q702" s="12"/>
      <c r="R702" s="12"/>
    </row>
    <row r="703" spans="1:18" s="13" customFormat="1" x14ac:dyDescent="0.25">
      <c r="A703" s="176"/>
      <c r="B703" s="238"/>
      <c r="C703" s="20"/>
      <c r="D703" s="243"/>
      <c r="E703" s="1327"/>
      <c r="F703" s="300"/>
      <c r="G703" s="1845"/>
      <c r="H703" s="238"/>
      <c r="I703" s="201"/>
      <c r="K703" s="12"/>
      <c r="O703" s="12"/>
      <c r="Q703" s="12"/>
      <c r="R703" s="12"/>
    </row>
    <row r="704" spans="1:18" s="13" customFormat="1" x14ac:dyDescent="0.25">
      <c r="A704" s="176"/>
      <c r="B704" s="238"/>
      <c r="C704" s="20"/>
      <c r="D704" s="243"/>
      <c r="E704" s="1327"/>
      <c r="F704" s="300"/>
      <c r="G704" s="1845"/>
      <c r="H704" s="238"/>
      <c r="I704" s="201"/>
      <c r="K704" s="12"/>
      <c r="O704" s="12"/>
      <c r="Q704" s="12"/>
      <c r="R704" s="12"/>
    </row>
    <row r="705" spans="1:256" s="13" customFormat="1" x14ac:dyDescent="0.25">
      <c r="A705" s="176"/>
      <c r="B705" s="238"/>
      <c r="C705" s="20"/>
      <c r="D705" s="243"/>
      <c r="E705" s="1327"/>
      <c r="F705" s="300"/>
      <c r="G705" s="1845"/>
      <c r="H705" s="238"/>
      <c r="I705" s="201"/>
      <c r="K705" s="12"/>
      <c r="O705" s="12"/>
      <c r="Q705" s="12"/>
      <c r="R705" s="12"/>
    </row>
    <row r="706" spans="1:256" s="13" customFormat="1" x14ac:dyDescent="0.25">
      <c r="A706" s="176"/>
      <c r="B706" s="238"/>
      <c r="C706" s="20"/>
      <c r="D706" s="243"/>
      <c r="E706" s="1327"/>
      <c r="F706" s="300"/>
      <c r="G706" s="1845"/>
      <c r="H706" s="239"/>
      <c r="I706" s="199"/>
      <c r="J706" s="10"/>
      <c r="K706" s="11"/>
      <c r="L706" s="10"/>
      <c r="N706" s="10"/>
      <c r="O706" s="12"/>
      <c r="Q706" s="12"/>
      <c r="R706" s="12"/>
    </row>
    <row r="707" spans="1:256" s="13" customFormat="1" x14ac:dyDescent="0.25">
      <c r="A707" s="176"/>
      <c r="B707" s="238"/>
      <c r="C707" s="20"/>
      <c r="D707" s="243"/>
      <c r="E707" s="1327"/>
      <c r="F707" s="300"/>
      <c r="G707" s="1845"/>
      <c r="H707" s="239"/>
      <c r="I707" s="199"/>
      <c r="J707" s="10"/>
      <c r="K707" s="11"/>
      <c r="L707" s="10"/>
      <c r="N707" s="10"/>
      <c r="O707" s="12"/>
      <c r="Q707" s="12"/>
      <c r="R707" s="12"/>
    </row>
    <row r="708" spans="1:256" s="13" customFormat="1" x14ac:dyDescent="0.25">
      <c r="A708" s="176"/>
      <c r="B708" s="238"/>
      <c r="C708" s="20"/>
      <c r="D708" s="243"/>
      <c r="E708" s="1327"/>
      <c r="F708" s="300"/>
      <c r="G708" s="1845"/>
      <c r="H708" s="239"/>
      <c r="I708" s="199"/>
      <c r="J708" s="10"/>
      <c r="K708" s="11"/>
      <c r="L708" s="10"/>
      <c r="N708" s="10"/>
      <c r="O708" s="12"/>
      <c r="Q708" s="12"/>
      <c r="R708" s="12"/>
    </row>
    <row r="709" spans="1:256" s="13" customFormat="1" x14ac:dyDescent="0.25">
      <c r="A709" s="176"/>
      <c r="B709" s="238"/>
      <c r="C709" s="20"/>
      <c r="D709" s="243"/>
      <c r="E709" s="1327"/>
      <c r="F709" s="300"/>
      <c r="G709" s="1845"/>
      <c r="H709" s="239"/>
      <c r="I709" s="199"/>
      <c r="J709" s="10"/>
      <c r="K709" s="11"/>
      <c r="L709" s="10"/>
      <c r="N709" s="10"/>
      <c r="O709" s="12"/>
      <c r="Q709" s="12"/>
      <c r="R709" s="12"/>
    </row>
    <row r="710" spans="1:256" x14ac:dyDescent="0.25">
      <c r="A710" s="176"/>
      <c r="B710" s="238"/>
      <c r="E710" s="1327"/>
      <c r="G710" s="1845"/>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5"/>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EDUCACIÓN FÍSICA  (EF)</v>
      </c>
      <c r="L3" s="138"/>
      <c r="M3" s="138"/>
      <c r="N3" s="2003" t="s">
        <v>575</v>
      </c>
      <c r="O3" s="2003"/>
      <c r="P3" s="2003"/>
      <c r="Q3" s="2003"/>
      <c r="R3" s="2003"/>
      <c r="S3" s="2003"/>
      <c r="T3" s="2003"/>
      <c r="U3" s="2003"/>
      <c r="V3" s="2003"/>
      <c r="W3" s="2003"/>
      <c r="X3" s="2003"/>
      <c r="Y3" s="2003"/>
      <c r="Z3" s="138"/>
      <c r="AA3" s="2003" t="s">
        <v>603</v>
      </c>
      <c r="AB3" s="2003"/>
      <c r="AC3" s="2003"/>
      <c r="AD3" s="2003"/>
      <c r="AE3" s="2003"/>
      <c r="AF3" s="2003"/>
      <c r="AG3" s="2003"/>
      <c r="AH3" s="2003"/>
      <c r="AI3" s="2003"/>
      <c r="AJ3" s="2003"/>
      <c r="AK3" s="2003"/>
      <c r="AL3" s="2003"/>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VALLADOLID</v>
      </c>
      <c r="L5" s="196"/>
      <c r="M5" s="196"/>
      <c r="N5" s="53"/>
      <c r="O5" s="140"/>
      <c r="P5" s="140"/>
      <c r="Q5" s="140"/>
      <c r="R5" s="274"/>
      <c r="S5" s="955" t="s">
        <v>320</v>
      </c>
      <c r="T5" s="2057"/>
      <c r="U5" s="2057"/>
      <c r="V5" s="2057"/>
      <c r="W5" s="2057"/>
      <c r="X5" s="904"/>
      <c r="Y5" s="904"/>
      <c r="Z5" s="196"/>
      <c r="AA5" s="165"/>
      <c r="AB5" s="881"/>
      <c r="AC5" s="881"/>
      <c r="AD5" s="881"/>
      <c r="AE5" s="902"/>
      <c r="AF5" s="955" t="s">
        <v>320</v>
      </c>
      <c r="AG5" s="2056">
        <f>T5</f>
        <v>0</v>
      </c>
      <c r="AH5" s="2056"/>
      <c r="AI5" s="2056"/>
      <c r="AJ5" s="2056"/>
      <c r="AK5" s="2056"/>
      <c r="AL5" s="2056"/>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0"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0"/>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1" t="s">
        <v>365</v>
      </c>
      <c r="J8" s="2051"/>
      <c r="K8" s="2051"/>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9" t="s">
        <v>183</v>
      </c>
      <c r="J9" s="2059"/>
      <c r="K9" s="2059"/>
      <c r="L9" s="463"/>
      <c r="M9" s="463"/>
      <c r="N9" s="2055" t="str">
        <f>'02_Criterios'!$H$57</f>
        <v>El ejercicio será valorado de 0 a 10 puntos. Se ha establecido un peso específico para cada criterio, por lo que se calculará la MEDIA PONDERADA de las puntuaciones asignadas a cada uno.</v>
      </c>
      <c r="O9" s="2055"/>
      <c r="P9" s="2055"/>
      <c r="Q9" s="2055"/>
      <c r="R9" s="472">
        <f>IF('02_Criterios'!$F$51="","",'02_Criterios'!$F$51)</f>
        <v>0.2</v>
      </c>
      <c r="S9" s="464" t="str">
        <f>IF(T9&lt;&gt;"","1.","")</f>
        <v>1.</v>
      </c>
      <c r="T9" s="465" t="str">
        <f>IF('02_Criterios'!$H$51&lt;&gt;"",'02_Criterios'!$H$51,"")</f>
        <v>Presentar, estructurar, justificar y contextualizar la programación a la realidad, a la legislación vigente…</v>
      </c>
      <c r="U9" s="237"/>
      <c r="V9" s="237"/>
      <c r="W9" s="237"/>
      <c r="X9" s="213"/>
      <c r="Y9" s="213"/>
      <c r="Z9" s="494"/>
      <c r="AA9" s="2055" t="str">
        <f>'02_Criterios'!$H$66</f>
        <v>El ejercicio será valorado de 0 a 10 puntos. Se ha establecido un peso específico para cada criterio, por lo que se calculará la MEDIA PONDERADA de las puntuaciones asignadas a cada uno.</v>
      </c>
      <c r="AB9" s="2055"/>
      <c r="AC9" s="2055"/>
      <c r="AD9" s="2055"/>
      <c r="AE9" s="472">
        <f>IF('02_Criterios'!$F$60="","",'02_Criterios'!$F$60)</f>
        <v>0.2</v>
      </c>
      <c r="AF9" s="464" t="str">
        <f>IF(AG9&lt;&gt;"","1.","")</f>
        <v>1.</v>
      </c>
      <c r="AG9" s="465" t="str">
        <f>IF('02_Criterios'!$H$60&lt;&gt;"",'02_Criterios'!$H$60,"")</f>
        <v>Presentar, contextualizar, estructurar, justificar y fundamentar el contenido de la Unidad Didáctica.</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9"/>
      <c r="J10" s="2059"/>
      <c r="K10" s="2059"/>
      <c r="L10" s="307"/>
      <c r="M10" s="307"/>
      <c r="N10" s="2055"/>
      <c r="O10" s="2055"/>
      <c r="P10" s="2055"/>
      <c r="Q10" s="2055"/>
      <c r="R10" s="472">
        <f>IF('02_Criterios'!$F$52="","",'02_Criterios'!$F$52)</f>
        <v>0.2</v>
      </c>
      <c r="S10" s="464" t="str">
        <f>IF(T10&lt;&gt;"","2.","")</f>
        <v>2.</v>
      </c>
      <c r="T10" s="465" t="str">
        <f>IF('02_Criterios'!$H$52&lt;&gt;"",'02_Criterios'!$H$52,"")</f>
        <v>Desarrollar los elementos curriculares adaptados al nivel elegido, temporalizando de forma coherente…</v>
      </c>
      <c r="U10" s="237"/>
      <c r="V10" s="237"/>
      <c r="W10" s="237"/>
      <c r="X10" s="213"/>
      <c r="Y10" s="213"/>
      <c r="Z10" s="495"/>
      <c r="AA10" s="2055"/>
      <c r="AB10" s="2055"/>
      <c r="AC10" s="2055"/>
      <c r="AD10" s="2055"/>
      <c r="AE10" s="472">
        <f>IF('02_Criterios'!$F$61="","",'02_Criterios'!$F$61)</f>
        <v>0.2</v>
      </c>
      <c r="AF10" s="464" t="str">
        <f>IF(AG10&lt;&gt;"","2.","")</f>
        <v>2.</v>
      </c>
      <c r="AG10" s="465" t="str">
        <f>IF('02_Criterios'!$H$61&lt;&gt;"",'02_Criterios'!$H$61,"")</f>
        <v>Desarrollar los elementos curriculares adaptados al nivel elegido, temporalizando de forma coherente…</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9"/>
      <c r="J11" s="2059"/>
      <c r="K11" s="2059"/>
      <c r="L11" s="307"/>
      <c r="M11" s="307"/>
      <c r="N11" s="2055"/>
      <c r="O11" s="2055"/>
      <c r="P11" s="2055"/>
      <c r="Q11" s="2055"/>
      <c r="R11" s="472">
        <f>IF('02_Criterios'!$F$53="","",'02_Criterios'!$F$53)</f>
        <v>0.2</v>
      </c>
      <c r="S11" s="464" t="str">
        <f>IF(T11&lt;&gt;"","3.","")</f>
        <v>3.</v>
      </c>
      <c r="T11" s="465" t="str">
        <f>IF('02_Criterios'!$H$53&lt;&gt;"",'02_Criterios'!$H$53,"")</f>
        <v>Utilizar estrategias metodológicas motivadoras, donde se refleje una adecuada organización…</v>
      </c>
      <c r="U11" s="237"/>
      <c r="V11" s="237"/>
      <c r="W11" s="237"/>
      <c r="X11" s="213"/>
      <c r="Y11" s="213"/>
      <c r="Z11" s="495"/>
      <c r="AA11" s="2055"/>
      <c r="AB11" s="2055"/>
      <c r="AC11" s="2055"/>
      <c r="AD11" s="2055"/>
      <c r="AE11" s="472">
        <f>IF('02_Criterios'!$F$62="","",'02_Criterios'!$F$62)</f>
        <v>0.2</v>
      </c>
      <c r="AF11" s="464" t="str">
        <f>IF(AG11&lt;&gt;"","3.","")</f>
        <v>3.</v>
      </c>
      <c r="AG11" s="465" t="str">
        <f>IF('02_Criterios'!$H$62&lt;&gt;"",'02_Criterios'!$H$62,"")</f>
        <v>Utilizar estrategias metodológicas motivadoras, donde se refleje una adecuada organización…</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4" t="s">
        <v>42</v>
      </c>
      <c r="D12" s="2043"/>
      <c r="E12" s="1594"/>
      <c r="F12" s="2046" t="s">
        <v>361</v>
      </c>
      <c r="G12" s="1398"/>
      <c r="H12" s="1222"/>
      <c r="I12" s="466"/>
      <c r="J12" s="466"/>
      <c r="K12" s="466"/>
      <c r="L12" s="307"/>
      <c r="M12" s="307"/>
      <c r="N12" s="2055"/>
      <c r="O12" s="2055"/>
      <c r="P12" s="2055"/>
      <c r="Q12" s="2055"/>
      <c r="R12" s="472">
        <f>IF('02_Criterios'!$F$54="","",'02_Criterios'!$F$54)</f>
        <v>0.2</v>
      </c>
      <c r="S12" s="464" t="str">
        <f>IF(T12&lt;&gt;"","4.","")</f>
        <v>4.</v>
      </c>
      <c r="T12" s="465" t="str">
        <f>IF('02_Criterios'!$H$54&lt;&gt;"",'02_Criterios'!$H$54,"")</f>
        <v>Evaluar el proceso de enseñanza-aprendizaje reflejando los procedimientos e instrumentos utilizados…</v>
      </c>
      <c r="U12" s="213"/>
      <c r="V12" s="213"/>
      <c r="W12" s="213"/>
      <c r="X12" s="213"/>
      <c r="Y12" s="213"/>
      <c r="Z12" s="495"/>
      <c r="AA12" s="2055"/>
      <c r="AB12" s="2055"/>
      <c r="AC12" s="2055"/>
      <c r="AD12" s="2055"/>
      <c r="AE12" s="472">
        <f>IF('02_Criterios'!$F$63="","",'02_Criterios'!$F$63)</f>
        <v>0.2</v>
      </c>
      <c r="AF12" s="464" t="str">
        <f>IF(AG12&lt;&gt;"","4.","")</f>
        <v>4.</v>
      </c>
      <c r="AG12" s="465" t="str">
        <f>IF('02_Criterios'!$H$63&lt;&gt;"",'02_Criterios'!$H$63,"")</f>
        <v>Evaluar el proceso de enseñanza-aprendizaje reflejando los procedimientos e instrumentos utilizados…</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4"/>
      <c r="D13" s="2045"/>
      <c r="E13" s="1467"/>
      <c r="F13" s="2058"/>
      <c r="G13" s="1400"/>
      <c r="H13" s="1222"/>
      <c r="I13" s="2060" t="s">
        <v>141</v>
      </c>
      <c r="J13" s="2060"/>
      <c r="K13" s="2060"/>
      <c r="L13" s="307"/>
      <c r="M13" s="307"/>
      <c r="N13" s="2055"/>
      <c r="O13" s="2055"/>
      <c r="P13" s="2055"/>
      <c r="Q13" s="2055"/>
      <c r="R13" s="472">
        <f>IF('02_Criterios'!$F$55="","",'02_Criterios'!$F$55)</f>
        <v>0.2</v>
      </c>
      <c r="S13" s="464" t="str">
        <f>IF(T13&lt;&gt;"","5.","")</f>
        <v>5.</v>
      </c>
      <c r="T13" s="465" t="str">
        <f>IF('02_Criterios'!$H$55&lt;&gt;"",'02_Criterios'!$H$55,"")</f>
        <v>Mostrar una expresión fluida y comprensible con recursos para captar la atención del oyente…</v>
      </c>
      <c r="U13" s="311"/>
      <c r="V13" s="311"/>
      <c r="W13" s="311"/>
      <c r="X13" s="311"/>
      <c r="Y13" s="311"/>
      <c r="Z13" s="495"/>
      <c r="AA13" s="2055"/>
      <c r="AB13" s="2055"/>
      <c r="AC13" s="2055"/>
      <c r="AD13" s="2055"/>
      <c r="AE13" s="472">
        <f>IF('02_Criterios'!$F$64="","",'02_Criterios'!$F$64)</f>
        <v>0.2</v>
      </c>
      <c r="AF13" s="464" t="str">
        <f>IF(AG13&lt;&gt;"","5.","")</f>
        <v>5.</v>
      </c>
      <c r="AG13" s="465" t="str">
        <f>IF('02_Criterios'!$H$64&lt;&gt;"",'02_Criterios'!$H$64,"")</f>
        <v>Mostrar una expresión fluida y comprensible con recursos para captar la atención del oyente…</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4"/>
      <c r="D14" s="2045"/>
      <c r="E14" s="1467"/>
      <c r="F14" s="2058"/>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2" t="s">
        <v>161</v>
      </c>
      <c r="O15" s="2053"/>
      <c r="P15" s="2053"/>
      <c r="Q15" s="2053"/>
      <c r="R15" s="2054"/>
      <c r="S15" s="184"/>
      <c r="T15" s="185" t="s">
        <v>106</v>
      </c>
      <c r="U15" s="130"/>
      <c r="V15" s="130"/>
      <c r="W15" s="130"/>
      <c r="X15" s="130"/>
      <c r="Y15" s="131"/>
      <c r="Z15" s="374"/>
      <c r="AA15" s="2052" t="s">
        <v>161</v>
      </c>
      <c r="AB15" s="2053"/>
      <c r="AC15" s="2053"/>
      <c r="AD15" s="2053"/>
      <c r="AE15" s="2054"/>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f>IF(COUNTA('02_Criterios'!$H$51:$H$55)&gt;=5,5,"")</f>
        <v>5</v>
      </c>
      <c r="S17" s="192"/>
      <c r="T17" s="189"/>
      <c r="U17" s="190"/>
      <c r="V17" s="190"/>
      <c r="W17" s="190"/>
      <c r="X17" s="190"/>
      <c r="Y17" s="191"/>
      <c r="Z17" s="374"/>
      <c r="AA17" s="44">
        <f>IF(COUNTA('02_Criterios'!$H$60:$H$64)&gt;=1,1,"")</f>
        <v>1</v>
      </c>
      <c r="AB17" s="190">
        <f>IF(COUNTA('02_Criterios'!$H$60:$H$64)&gt;=2,2,"")</f>
        <v>2</v>
      </c>
      <c r="AC17" s="190">
        <f>IF(COUNTA('02_Criterios'!$H$60:$H$64)&gt;=3,3,"")</f>
        <v>3</v>
      </c>
      <c r="AD17" s="190">
        <f>IF(COUNTA('02_Criterios'!$H$60:$H$64)&gt;=4,4,"")</f>
        <v>4</v>
      </c>
      <c r="AE17" s="191">
        <f>IF(COUNTA('02_Criterios'!$H$60:$H$64)&gt;=5,5,"")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EF__1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EF__2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EF__3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EF__4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EF__5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EF__6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EF__7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EF__8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EF__9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EF__10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EF__11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EF__12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EF__13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EF__14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EF__15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EF__16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EF__17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EF__18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EF__19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EF__20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EF__21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EF__22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EF__23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EF__24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EF__25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EF__26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EF__27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EF__28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EF__29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EF__30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EF__31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EF__32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EF__33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EF__34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EF__35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EF__36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EF__37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EF__38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EF__39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EF__40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EF__41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EF__42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EF__43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EF__44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EF__45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EF__46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EF__47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EF__48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EF__49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EF__50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EF__51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EF__52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EF__53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EF__54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EF__55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EF__56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EF__57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EF__58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EF__59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EF__60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EF__61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EF__62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EF__63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EF__64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EF__65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EF__66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EF__67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EF__68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EF__69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EF__70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EF__71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EF__72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EF__73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EF__74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EF__75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EF__76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EF__77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EF__78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EF__79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EF__80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EF__81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EF__82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EF__83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EF__84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EF__85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EF__86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EF__87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EF__88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EF__89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EF__90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EF__91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EF__92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EF__93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EF__94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EF__95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EF__96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EF__97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EF__98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EF__99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EF__100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EF__101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EF__102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EF__103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EF__104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EF__105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EF__106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EF__107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EF__108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EF__109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EF__110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EF__111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EF__112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EF__113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EF__114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EF__115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EF__116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EF__117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EF__118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EF__119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EF__120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EF__121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EF__122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EF__123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EF__124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EF__125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EF__126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EF__127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EF__128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EF__129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EF__130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EF__131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EF__132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EF__133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EF__134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EF__135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EF__136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EF__137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EF__138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EF__139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EF__140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EF__141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EF__142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EF__143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EF__144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EF__145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EF__146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EF__147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EF__148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EF__149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EF__150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EF__151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EF__152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EF__153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EF__154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EF__155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EF__156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EF__157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EF__158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EF__159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EF__160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AA9:AD13"/>
    <mergeCell ref="I9:K11"/>
    <mergeCell ref="I13:K13"/>
    <mergeCell ref="AA15:AE15"/>
    <mergeCell ref="N3:Y3"/>
    <mergeCell ref="AA3:AL3"/>
    <mergeCell ref="N15:R15"/>
    <mergeCell ref="K6:K7"/>
    <mergeCell ref="AG5:AL5"/>
    <mergeCell ref="T5:W5"/>
    <mergeCell ref="I8:K8"/>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1" t="s">
        <v>104</v>
      </c>
      <c r="E2" s="2142"/>
      <c r="F2" s="2142"/>
      <c r="G2" s="1407"/>
      <c r="H2" s="1408"/>
      <c r="I2" s="1219"/>
      <c r="J2" s="135"/>
      <c r="K2" s="61" t="s">
        <v>612</v>
      </c>
      <c r="L2" s="138" t="str">
        <f>'01_Carga'!$G$4</f>
        <v>EDUCACIÓN FÍSICA  (EF)</v>
      </c>
      <c r="M2" s="138"/>
      <c r="N2" s="138"/>
      <c r="O2" s="198"/>
      <c r="P2" s="1151"/>
      <c r="Q2" s="2020" t="s">
        <v>1996</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1997</v>
      </c>
      <c r="BA2" s="2020"/>
      <c r="BB2" s="2020"/>
      <c r="BC2" s="2020"/>
      <c r="BD2" s="2020"/>
      <c r="BE2" s="2020"/>
      <c r="BF2" s="2020"/>
      <c r="BG2" s="2020"/>
      <c r="BH2" s="2020"/>
      <c r="BI2" s="2020"/>
      <c r="BJ2" s="2020"/>
      <c r="BK2" s="2020"/>
      <c r="BL2" s="2020"/>
      <c r="BM2" s="2020"/>
      <c r="BN2" s="2020"/>
      <c r="BO2" s="2020"/>
      <c r="BP2" s="2020"/>
      <c r="BQ2" s="2020"/>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VALLADOLID</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0"/>
      <c r="M6" s="295"/>
      <c r="N6" s="238"/>
      <c r="Q6" s="2050" t="str">
        <f>'02_Criterios'!$H$57</f>
        <v>El ejercicio será valorado de 0 a 10 puntos. Se ha establecido un peso específico para cada criterio, por lo que se calculará la MEDIA PONDERADA de las puntuaciones asignadas a cada uno.</v>
      </c>
      <c r="R6" s="2050"/>
      <c r="S6" s="2050"/>
      <c r="T6" s="2050"/>
      <c r="U6" s="2050"/>
      <c r="V6" s="2050"/>
      <c r="W6" s="1881"/>
      <c r="X6" s="213"/>
      <c r="Y6" s="472">
        <f>IF('02_Criterios'!$F$51="","",'02_Criterios'!$F$51)</f>
        <v>0.2</v>
      </c>
      <c r="Z6" s="464" t="str">
        <f>IF(AA6&lt;&gt;"","1.","")</f>
        <v>1.</v>
      </c>
      <c r="AA6" s="465" t="str">
        <f>IF('02_Criterios'!$H$51&lt;&gt;"",'02_Criterios'!$H$51,"")</f>
        <v>Presentar, estructurar, justificar y contextualizar la programación a la realidad, a la legislación vigente…</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1" t="str">
        <f>IF($BS$17&gt;0,$BS$13,IF($BT$17&gt;0,$BT$13,IF($BZ$15&gt;0,$BU$12,"PRUEBA 2A")))</f>
        <v>PRUEBA 2A</v>
      </c>
      <c r="K7" s="2051"/>
      <c r="L7" s="2051"/>
      <c r="M7" s="462"/>
      <c r="N7" s="462"/>
      <c r="Q7" s="2050"/>
      <c r="R7" s="2050"/>
      <c r="S7" s="2050"/>
      <c r="T7" s="2050"/>
      <c r="U7" s="2050"/>
      <c r="V7" s="2050"/>
      <c r="W7" s="1881"/>
      <c r="X7" s="213"/>
      <c r="Y7" s="472">
        <f>IF('02_Criterios'!$F$52="","",'02_Criterios'!$F$52)</f>
        <v>0.2</v>
      </c>
      <c r="Z7" s="464" t="str">
        <f>IF(AA7&lt;&gt;"","2.","")</f>
        <v>2.</v>
      </c>
      <c r="AA7" s="465" t="str">
        <f>IF('02_Criterios'!$H$52&lt;&gt;"",'02_Criterios'!$H$52,"")</f>
        <v>Desarrollar los elementos curriculares adaptados al nivel elegido, temporalizando de forma coherente…</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1" t="str">
        <f>IF($BS$17&gt;0,$BS$14,IF($BT$17&gt;0,$BT$14,IF($BZ$15&gt;0,$BU$13,"PRESENTACIÓN  Y DEFENSA DE
UNA PROGRAMACIÓN DIDÁCTICA")))</f>
        <v>PRESENTACIÓN  Y DEFENSA DE
UNA PROGRAMACIÓN DIDÁCTICA</v>
      </c>
      <c r="K8" s="2051"/>
      <c r="L8" s="2051"/>
      <c r="M8" s="463"/>
      <c r="N8" s="463"/>
      <c r="Q8" s="2050"/>
      <c r="R8" s="2050"/>
      <c r="S8" s="2050"/>
      <c r="T8" s="2050"/>
      <c r="U8" s="2050"/>
      <c r="V8" s="2050"/>
      <c r="W8" s="1881"/>
      <c r="X8" s="213"/>
      <c r="Y8" s="472">
        <f>IF('02_Criterios'!$F$53="","",'02_Criterios'!$F$53)</f>
        <v>0.2</v>
      </c>
      <c r="Z8" s="464" t="str">
        <f>IF(AA8&lt;&gt;"","3.","")</f>
        <v>3.</v>
      </c>
      <c r="AA8" s="465" t="str">
        <f>IF('02_Criterios'!$H$53&lt;&gt;"",'02_Criterios'!$H$53,"")</f>
        <v>Utilizar estrategias metodológicas motivadoras, donde se refleje una adecuada organización…</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1"/>
      <c r="K9" s="2051"/>
      <c r="L9" s="2051"/>
      <c r="M9" s="149"/>
      <c r="N9" s="663"/>
      <c r="Q9" s="2050"/>
      <c r="R9" s="2050"/>
      <c r="S9" s="2050"/>
      <c r="T9" s="2050"/>
      <c r="U9" s="2050"/>
      <c r="V9" s="2050"/>
      <c r="W9" s="1881"/>
      <c r="X9" s="213"/>
      <c r="Y9" s="472">
        <f>IF('02_Criterios'!$F$54="","",'02_Criterios'!$F$54)</f>
        <v>0.2</v>
      </c>
      <c r="Z9" s="464" t="str">
        <f>IF(AA9&lt;&gt;"","4.","")</f>
        <v>4.</v>
      </c>
      <c r="AA9" s="465" t="str">
        <f>IF('02_Criterios'!$H$54&lt;&gt;"",'02_Criterios'!$H$54,"")</f>
        <v>Evaluar el proceso de enseñanza-aprendizaje reflejando los procedimientos e instrumentos utilizados…</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1"/>
      <c r="K10" s="2051"/>
      <c r="L10" s="2051"/>
      <c r="M10" s="307"/>
      <c r="N10" s="664"/>
      <c r="Q10" s="2050"/>
      <c r="R10" s="2050"/>
      <c r="S10" s="2050"/>
      <c r="T10" s="2050"/>
      <c r="U10" s="2050"/>
      <c r="V10" s="2050"/>
      <c r="W10" s="1881"/>
      <c r="X10" s="213"/>
      <c r="Y10" s="472">
        <f>IF('02_Criterios'!$F$55="","",'02_Criterios'!$F$55)</f>
        <v>0.2</v>
      </c>
      <c r="Z10" s="464" t="str">
        <f>IF(AA10&lt;&gt;"","5.","")</f>
        <v>5.</v>
      </c>
      <c r="AA10" s="465" t="str">
        <f>IF('02_Criterios'!$H$55&lt;&gt;"",'02_Criterios'!$H$55,"")</f>
        <v>Mostrar una expresión fluida y comprensible con recursos para captar la atención del oyente…</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0"/>
      <c r="R11" s="2050"/>
      <c r="S11" s="2050"/>
      <c r="T11" s="2050"/>
      <c r="U11" s="2050"/>
      <c r="V11" s="2050"/>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222"/>
      <c r="J12" s="466"/>
      <c r="K12" s="466"/>
      <c r="L12" s="466"/>
      <c r="M12" s="307"/>
      <c r="N12" s="664"/>
      <c r="Q12" s="2050"/>
      <c r="R12" s="2050"/>
      <c r="S12" s="2050"/>
      <c r="T12" s="2050"/>
      <c r="U12" s="2050"/>
      <c r="V12" s="2050"/>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F12" s="295"/>
      <c r="BK12" s="295"/>
      <c r="BN12" s="1920"/>
      <c r="BO12" s="288"/>
      <c r="BP12" s="288"/>
      <c r="BQ12" s="288"/>
      <c r="BS12" s="1456"/>
      <c r="BT12" s="1456"/>
      <c r="BU12" s="1778" t="s">
        <v>317</v>
      </c>
      <c r="BV12" s="1778"/>
      <c r="BW12" s="1778"/>
      <c r="BX12" s="1778"/>
      <c r="BY12" s="1778"/>
      <c r="BZ12" s="1779"/>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222"/>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140" t="s">
        <v>105</v>
      </c>
      <c r="BA13" s="2140"/>
      <c r="BB13" s="2140"/>
      <c r="BC13" s="2140"/>
      <c r="BD13" s="2140"/>
      <c r="BE13" s="2140"/>
      <c r="BF13" s="2140"/>
      <c r="BG13" s="2140"/>
      <c r="BH13" s="2140"/>
      <c r="BI13" s="2140"/>
      <c r="BJ13" s="2140"/>
      <c r="BK13" s="2140"/>
      <c r="BL13" s="2140"/>
      <c r="BM13" s="1917"/>
      <c r="BN13" s="1882"/>
      <c r="BO13" s="2068" t="s">
        <v>295</v>
      </c>
      <c r="BP13" s="2068"/>
      <c r="BQ13" s="2068"/>
      <c r="BS13" s="1582" t="str">
        <f>IF(BS17&gt;0,"¡ATENCIÓN!","")</f>
        <v/>
      </c>
      <c r="BT13" s="1582" t="str">
        <f>IF(BT17&gt;0,"¡ATENCIÓN!","")</f>
        <v/>
      </c>
      <c r="BU13" s="2107" t="s">
        <v>318</v>
      </c>
      <c r="BV13" s="2107"/>
      <c r="BW13" s="2107"/>
      <c r="BX13" s="2107"/>
      <c r="BY13" s="2107"/>
      <c r="BZ13" s="210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'14_P2_Convoca'!$Q$18</f>
        <v>0</v>
      </c>
      <c r="H14" s="1417"/>
      <c r="I14" s="1223"/>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689" t="s">
        <v>624</v>
      </c>
      <c r="BM14" s="471"/>
      <c r="BN14" s="471"/>
      <c r="BO14" s="2069"/>
      <c r="BP14" s="2069"/>
      <c r="BQ14" s="2069"/>
      <c r="BS14" s="1582" t="str">
        <f>IF(BS17&gt;0,"No califique a este aspirante: 
NO superó la Prueba 1.","")</f>
        <v/>
      </c>
      <c r="BT14" s="1582" t="str">
        <f>IF(BT17&gt;0,"Si el aspirante NO se presentó a la Prueba NO debe calificarlo","")</f>
        <v/>
      </c>
      <c r="BU14" s="2107"/>
      <c r="BV14" s="2107"/>
      <c r="BW14" s="2107"/>
      <c r="BX14" s="2107"/>
      <c r="BY14" s="2107"/>
      <c r="BZ14" s="210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0" t="s">
        <v>323</v>
      </c>
      <c r="BT15" s="1780" t="s">
        <v>163</v>
      </c>
      <c r="BU15" s="1450">
        <f>SUM(BU18:BU177)</f>
        <v>0</v>
      </c>
      <c r="BV15" s="1450">
        <f>SUM(BV18:BV177)</f>
        <v>0</v>
      </c>
      <c r="BW15" s="1450">
        <f>SUM(BW18:BW177)</f>
        <v>0</v>
      </c>
      <c r="BX15" s="1450">
        <f>SUM(BX18:BX177)</f>
        <v>0</v>
      </c>
      <c r="BY15" s="1450">
        <f>SUM(BY18:BY177)</f>
        <v>0</v>
      </c>
      <c r="BZ15" s="1781">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5</v>
      </c>
      <c r="I16" s="1289"/>
      <c r="J16" s="615"/>
      <c r="K16" s="616"/>
      <c r="L16" s="616"/>
      <c r="M16" s="617"/>
      <c r="N16" s="617"/>
      <c r="O16" s="618"/>
      <c r="P16" s="619"/>
      <c r="Q16" s="620"/>
      <c r="R16" s="621">
        <f>IF($Y$6="","",$Y$6*10)</f>
        <v>2</v>
      </c>
      <c r="S16" s="621">
        <f>IF($Y$7="","",$Y$7*10)</f>
        <v>2</v>
      </c>
      <c r="T16" s="621">
        <f>IF($Y$8="","",$Y$8*10)</f>
        <v>2</v>
      </c>
      <c r="U16" s="621">
        <f>IF($Y$9="","",$Y$9*10)</f>
        <v>2</v>
      </c>
      <c r="V16" s="622">
        <f>IF($Y$10="","",$Y$10*10)</f>
        <v>2</v>
      </c>
      <c r="W16" s="623"/>
      <c r="X16" s="620"/>
      <c r="Y16" s="621">
        <f>IF($Y$6="","",$Y$6*10)</f>
        <v>2</v>
      </c>
      <c r="Z16" s="621">
        <f>IF($Y$7="","",$Y$7*10)</f>
        <v>2</v>
      </c>
      <c r="AA16" s="621">
        <f>IF($Y$8="","",$Y$8*10)</f>
        <v>2</v>
      </c>
      <c r="AB16" s="621">
        <f>IF($Y$9="","",$Y$9*10)</f>
        <v>2</v>
      </c>
      <c r="AC16" s="622">
        <f>IF($Y$10="","",$Y$10*10)</f>
        <v>2</v>
      </c>
      <c r="AD16" s="623"/>
      <c r="AE16" s="620"/>
      <c r="AF16" s="621">
        <f>IF($Y$6="","",$Y$6*10)</f>
        <v>2</v>
      </c>
      <c r="AG16" s="621">
        <f>IF($Y$7="","",$Y$7*10)</f>
        <v>2</v>
      </c>
      <c r="AH16" s="621">
        <f>IF($Y$8="","",$Y$8*10)</f>
        <v>2</v>
      </c>
      <c r="AI16" s="621">
        <f>IF($Y$9="","",$Y$9*10)</f>
        <v>2</v>
      </c>
      <c r="AJ16" s="622">
        <f>IF($Y$10="","",$Y$10*10)</f>
        <v>2</v>
      </c>
      <c r="AK16" s="623"/>
      <c r="AL16" s="620"/>
      <c r="AM16" s="621">
        <f>IF($Y$6="","",$Y$6*10)</f>
        <v>2</v>
      </c>
      <c r="AN16" s="621">
        <f>IF($Y$7="","",$Y$7*10)</f>
        <v>2</v>
      </c>
      <c r="AO16" s="621">
        <f>IF($Y$8="","",$Y$8*10)</f>
        <v>2</v>
      </c>
      <c r="AP16" s="621">
        <f>IF($Y$9="","",$Y$9*10)</f>
        <v>2</v>
      </c>
      <c r="AQ16" s="622">
        <f>IF($Y$10="","",$Y$10*10)</f>
        <v>2</v>
      </c>
      <c r="AR16" s="623"/>
      <c r="AS16" s="620"/>
      <c r="AT16" s="621">
        <f>IF($Y$6="","",$Y$6*10)</f>
        <v>2</v>
      </c>
      <c r="AU16" s="621">
        <f>IF($Y$7="","",$Y$7*10)</f>
        <v>2</v>
      </c>
      <c r="AV16" s="621">
        <f>IF($Y$8="","",$Y$8*10)</f>
        <v>2</v>
      </c>
      <c r="AW16" s="621">
        <f>IF($Y$9="","",$Y$9*10)</f>
        <v>2</v>
      </c>
      <c r="AX16" s="622">
        <f>IF($Y$10="","",$Y$10*10)</f>
        <v>2</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2"/>
      <c r="BT16" s="1782"/>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f>IF($H$16&gt;=5,5,"")</f>
        <v>5</v>
      </c>
      <c r="W17" s="264"/>
      <c r="X17" s="1922" t="s">
        <v>162</v>
      </c>
      <c r="Y17" s="1927">
        <f>IF($H$16&gt;=1,1,"")</f>
        <v>1</v>
      </c>
      <c r="Z17" s="1927">
        <f>IF($H$16&gt;=2,2,"")</f>
        <v>2</v>
      </c>
      <c r="AA17" s="1927">
        <f>IF($H$16&gt;=3,3,"")</f>
        <v>3</v>
      </c>
      <c r="AB17" s="1927">
        <f>IF($H$16&gt;=4,4,"")</f>
        <v>4</v>
      </c>
      <c r="AC17" s="1928">
        <f>IF($H$16&gt;=5,5,"")</f>
        <v>5</v>
      </c>
      <c r="AD17" s="291"/>
      <c r="AE17" s="1922" t="s">
        <v>162</v>
      </c>
      <c r="AF17" s="1927">
        <f>IF($H$16&gt;=1,1,"")</f>
        <v>1</v>
      </c>
      <c r="AG17" s="1927">
        <f>IF($H$16&gt;=2,2,"")</f>
        <v>2</v>
      </c>
      <c r="AH17" s="1927">
        <f>IF($H$16&gt;=3,3,"")</f>
        <v>3</v>
      </c>
      <c r="AI17" s="1927">
        <f>IF($H$16&gt;=4,4,"")</f>
        <v>4</v>
      </c>
      <c r="AJ17" s="1928">
        <f>IF($H$16&gt;=5,5,"")</f>
        <v>5</v>
      </c>
      <c r="AK17" s="291"/>
      <c r="AL17" s="1922" t="s">
        <v>162</v>
      </c>
      <c r="AM17" s="1927">
        <f>IF($H$16&gt;=1,1,"")</f>
        <v>1</v>
      </c>
      <c r="AN17" s="1927">
        <f>IF($H$16&gt;=2,2,"")</f>
        <v>2</v>
      </c>
      <c r="AO17" s="1927">
        <f>IF($H$16&gt;=3,3,"")</f>
        <v>3</v>
      </c>
      <c r="AP17" s="1927">
        <f>IF($H$16&gt;=4,4,"")</f>
        <v>4</v>
      </c>
      <c r="AQ17" s="1928">
        <f>IF($H$16&gt;=5,5,"")</f>
        <v>5</v>
      </c>
      <c r="AR17" s="291"/>
      <c r="AS17" s="1922" t="s">
        <v>162</v>
      </c>
      <c r="AT17" s="1927">
        <f>IF($H$16&gt;=1,1,"")</f>
        <v>1</v>
      </c>
      <c r="AU17" s="1927">
        <f>IF($H$16&gt;=2,2,"")</f>
        <v>2</v>
      </c>
      <c r="AV17" s="1927">
        <f>IF($H$16&gt;=3,3,"")</f>
        <v>3</v>
      </c>
      <c r="AW17" s="1927">
        <f>IF($H$16&gt;=4,4,"")</f>
        <v>4</v>
      </c>
      <c r="AX17" s="1928">
        <f>IF($H$16&gt;=5,5,"")</f>
        <v>5</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83">
        <f>SUM(BS18:BS177)</f>
        <v>0</v>
      </c>
      <c r="BT17" s="1783">
        <f>SUM(BT18:BT177)</f>
        <v>0</v>
      </c>
      <c r="BU17" s="1451" t="s">
        <v>497</v>
      </c>
      <c r="BV17" s="1451" t="s">
        <v>169</v>
      </c>
      <c r="BW17" s="1451" t="s">
        <v>170</v>
      </c>
      <c r="BX17" s="1451" t="s">
        <v>171</v>
      </c>
      <c r="BY17" s="1451" t="s">
        <v>172</v>
      </c>
      <c r="BZ17" s="178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EF__1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41"/>
      <c r="P18" s="153"/>
      <c r="Q18" s="1942"/>
      <c r="R18" s="1943"/>
      <c r="S18" s="1943"/>
      <c r="T18" s="1943"/>
      <c r="U18" s="1943"/>
      <c r="V18" s="1944"/>
      <c r="W18" s="151"/>
      <c r="X18" s="1942"/>
      <c r="Y18" s="1943"/>
      <c r="Z18" s="1943"/>
      <c r="AA18" s="1943"/>
      <c r="AB18" s="1943"/>
      <c r="AC18" s="1944"/>
      <c r="AD18" s="151"/>
      <c r="AE18" s="1942"/>
      <c r="AF18" s="1943"/>
      <c r="AG18" s="1943"/>
      <c r="AH18" s="1943"/>
      <c r="AI18" s="1943"/>
      <c r="AJ18" s="1944"/>
      <c r="AK18" s="151"/>
      <c r="AL18" s="1942"/>
      <c r="AM18" s="1943"/>
      <c r="AN18" s="1943"/>
      <c r="AO18" s="1943"/>
      <c r="AP18" s="1943"/>
      <c r="AQ18" s="1944"/>
      <c r="AR18" s="151"/>
      <c r="AS18" s="1942"/>
      <c r="AT18" s="1943"/>
      <c r="AU18" s="1943"/>
      <c r="AV18" s="1943"/>
      <c r="AW18" s="1943"/>
      <c r="AX18" s="1944"/>
      <c r="AY18" s="151"/>
      <c r="AZ18" s="1945" t="str">
        <f>IF($C18="SÍ",IF($O18&lt;&gt;"","---",IF($Q18&lt;&gt;"",$Q18,IF(COUNT($R18:$V18)&gt;0,IF(COUNT($R18:$V18)&lt;&gt;$H$16,"… ?",IF($BE$16="Promedio",AVERAGE($R18:$V18),SUMPRODUCT($R18:$V18,R$16:V$16)/SUM(R$16:V$16))),""))),"")</f>
        <v/>
      </c>
      <c r="BA18" s="1946" t="str">
        <f>IF($C18="SÍ",IF($O18&lt;&gt;"","---",IF($X18&lt;&gt;"",$X18,IF(COUNT($Y18:$AC18)&gt;0,IF(COUNT($Y18:$AC18)&lt;&gt;$H$16,"… ?",IF($BE$16="Promedio",AVERAGE($Y18:$AC18),SUMPRODUCT($Y18:$AC18,Y$16:AC$16)/SUM(Y$16:AC$16))),""))),"")</f>
        <v/>
      </c>
      <c r="BB18" s="1946" t="str">
        <f>IF($C18="SÍ",IF($O18&lt;&gt;"","---",IF($AE18&lt;&gt;"",$AE18,IF(COUNT($AF18:$AJ18)&gt;0,IF(COUNT($AF18:$AJ18)&lt;&gt;$H$16,"… ?",IF($BE$16="Promedio",AVERAGE($AF18:$AJ18),SUMPRODUCT($AF18:$AJ18,AF$16:AJ$16)/SUM(AF$16:AJ$16))),""))),"")</f>
        <v/>
      </c>
      <c r="BC18" s="1946" t="str">
        <f>IF($C18="SÍ",IF($O18&lt;&gt;"","---",IF($AL18&lt;&gt;"",$AL18,IF(COUNT($AM18:$AQ18)&gt;0,IF(COUNT($AM18:$AQ18)&lt;&gt;$H$16,"… ?",IF($BE$16="Promedio",AVERAGE($AM18:$AQ18),SUMPRODUCT($AM18:$AQ18,AM$16:AQ$16)/SUM(AM$16:AQ$16))),""))),"")</f>
        <v/>
      </c>
      <c r="BD18" s="1947" t="str">
        <f>IF($C18="SÍ",IF($O18&lt;&gt;"","---",IF($AS18&lt;&gt;"",$AS18,IF(COUNT($AT18:$AX18)&gt;0,IF(COUNT($AT18:$AX18)&lt;&gt;$H$16,"… ?",IF($BE$16="Promedio",AVERAGE($AT18:$AX18),SUMPRODUCT($AT18:$AX18,AT$16:AX$16)/SUM(AT$16:AX$16))),""))),"")</f>
        <v/>
      </c>
      <c r="BE18" s="1948" t="str">
        <f>IF($C18="SÍ",IF($O18&lt;&gt;"","---",IF(COUNTA($Q18:$AX18)&gt;0,IF((COUNT($AZ18:$BD18)+COUNTIF($AZ18:$BD18,"nv"))=5,IF(ISERROR(AVERAGE(AZ18,BA18,BB18,BC18,BD18)),"",AVERAGE(AZ18,BA18,BB18,BC18,BD18)),""),"")),"")</f>
        <v/>
      </c>
      <c r="BG18" s="1945" t="str">
        <f t="shared" ref="BG18:BG81" si="0">IF(BE18&lt;&gt;"",IF((MAX(AZ18:BD18)-MIN(AZ18:BD18))&gt;=3,MAX(AZ18:BD18),""),"")</f>
        <v/>
      </c>
      <c r="BH18" s="1946" t="str">
        <f t="shared" ref="BH18:BH81" si="1">IF(BE18&lt;&gt;"",IF((MAX(AZ18:BD18)-MIN(AZ18:BD18))&gt;=3,MIN(AZ18:BD18),""),"")</f>
        <v/>
      </c>
      <c r="BI18" s="1949" t="str">
        <f t="shared" ref="BI18:BI81" si="2">IF(ISERROR(BG18-BH18),"",BG18-BH18)</f>
        <v/>
      </c>
      <c r="BJ18" s="1948" t="str">
        <f t="shared" ref="BJ18:BJ81" si="3">IF(BE18&lt;&gt;"",IF((MAX(AZ18:BD18)-MIN(AZ18:BD18))&gt;=3,((SUM(AZ18:BD18)-BG18-BH18)/(COUNT(AZ18:BD18)-2)),""),"")</f>
        <v/>
      </c>
      <c r="BL18" s="1950" t="str">
        <f>IF(O18&lt;&gt;"","---",IF(BJ18&lt;&gt;"",ROUND(BJ18,4),IF(BE18&lt;&gt;"",ROUND(BE18,4),"")))</f>
        <v/>
      </c>
      <c r="BM18" s="263"/>
      <c r="BO18" s="1951" t="str">
        <f>IF('20_P2_Alega'!P18&lt;&gt;"","SÍ","")</f>
        <v/>
      </c>
      <c r="BP18" s="1951" t="str">
        <f>IF('20_P2_Alega'!Q18&lt;&gt;"",'20_P2_Alega'!Q18,"")</f>
        <v/>
      </c>
      <c r="BQ18" s="1951"/>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EF__2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EF__3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EF__4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EF__5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EF__6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EF__7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EF__8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EF__9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EF__10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EF__11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EF__12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EF__13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EF__14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EF__15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EF__16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EF__17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EF__18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EF__19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EF__20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EF__21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EF__22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EF__23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EF__24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EF__25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EF__26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EF__27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EF__28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EF__29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EF__30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EF__31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EF__32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EF__33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EF__34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EF__35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EF__36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EF__37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EF__38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EF__39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EF__40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EF__41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EF__42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EF__43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EF__44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EF__45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EF__46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EF__47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EF__48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EF__49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EF__50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EF__51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EF__52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EF__53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EF__54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EF__55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EF__56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EF__57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EF__58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EF__59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EF__60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EF__61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EF__62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EF__63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EF__64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EF__65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EF__66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EF__67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EF__68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EF__69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EF__70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EF__71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EF__72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EF__73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EF__74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EF__75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EF__76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EF__77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EF__78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EF__79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EF__80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EF__81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EF__82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EF__83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EF__84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EF__85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EF__86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EF__87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EF__88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EF__89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EF__90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EF__91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EF__92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EF__93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EF__94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EF__95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EF__96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EF__97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EF__98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EF__99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EF__100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EF__101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EF__102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EF__103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EF__104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EF__105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EF__106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EF__107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EF__108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EF__109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EF__110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EF__111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EF__112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EF__113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EF__114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EF__115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EF__116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EF__117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EF__118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EF__119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EF__120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EF__121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EF__122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EF__123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EF__124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EF__125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EF__126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EF__127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EF__128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EF__129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EF__130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EF__131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EF__132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EF__133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EF__134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EF__135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EF__136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EF__137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EF__138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EF__139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EF__140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EF__141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EF__142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EF__143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EF__144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EF__145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EF__146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EF__147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EF__148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EF__149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EF__150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EF__151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EF__152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EF__153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EF__154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EF__155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EF__156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EF__157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EF__158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EF__159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EF__160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VALLADOLID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VALLADOLID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U13:BZ14"/>
    <mergeCell ref="AE13:AJ13"/>
    <mergeCell ref="AL15:AQ15"/>
    <mergeCell ref="AS15:AX15"/>
    <mergeCell ref="AZ14:BE14"/>
    <mergeCell ref="AS14:AX14"/>
    <mergeCell ref="AE15:AJ15"/>
    <mergeCell ref="BO13:BQ14"/>
    <mergeCell ref="D2:F2"/>
    <mergeCell ref="C12:D14"/>
    <mergeCell ref="F12:F14"/>
    <mergeCell ref="J7:L7"/>
    <mergeCell ref="J13:L13"/>
    <mergeCell ref="L5:L6"/>
    <mergeCell ref="J8:L10"/>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1" t="s">
        <v>104</v>
      </c>
      <c r="E2" s="2142"/>
      <c r="F2" s="2142"/>
      <c r="G2" s="1407"/>
      <c r="H2" s="1408"/>
      <c r="I2" s="1194"/>
      <c r="J2" s="135"/>
      <c r="K2" s="61" t="s">
        <v>612</v>
      </c>
      <c r="L2" s="138" t="str">
        <f>'01_Carga'!$G$4</f>
        <v>EDUCACIÓN FÍSICA  (EF)</v>
      </c>
      <c r="M2" s="138"/>
      <c r="N2" s="138"/>
      <c r="O2" s="198"/>
      <c r="P2" s="1151"/>
      <c r="Q2" s="2020" t="s">
        <v>1998</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1999</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VALLADOLID</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50"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0"/>
      <c r="M6" s="295"/>
      <c r="N6" s="238"/>
      <c r="Q6" s="2050" t="str">
        <f>'02_Criterios'!$H$66</f>
        <v>El ejercicio será valorado de 0 a 10 puntos. Se ha establecido un peso específico para cada criterio, por lo que se calculará la MEDIA PONDERADA de las puntuaciones asignadas a cada uno.</v>
      </c>
      <c r="R6" s="2050"/>
      <c r="S6" s="2050"/>
      <c r="T6" s="2050"/>
      <c r="U6" s="2050"/>
      <c r="V6" s="2050"/>
      <c r="W6" s="1881"/>
      <c r="X6" s="1828"/>
      <c r="Y6" s="472">
        <f>IF('02_Criterios'!$F$60="","",'02_Criterios'!$F$60)</f>
        <v>0.2</v>
      </c>
      <c r="Z6" s="464" t="str">
        <f>IF(AA6&lt;&gt;"","1.","")</f>
        <v>1.</v>
      </c>
      <c r="AA6" s="465" t="str">
        <f>IF('02_Criterios'!$H$60&lt;&gt;"",'02_Criterios'!$H$60,"")</f>
        <v>Presentar, contextualizar, estructurar, justificar y fundamentar el contenido de la Unidad Didáctica.</v>
      </c>
      <c r="AB6" s="51"/>
      <c r="AC6" s="1827"/>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1" t="str">
        <f>IF($BS$17&gt;0,$BS$13,IF($BT$17&gt;0,$BT$13,IF($BZ$15&gt;0,$BU$12,"PRUEBA 2B")))</f>
        <v>PRUEBA 2B</v>
      </c>
      <c r="K7" s="2051"/>
      <c r="L7" s="2051"/>
      <c r="M7" s="462"/>
      <c r="N7" s="462"/>
      <c r="Q7" s="2050"/>
      <c r="R7" s="2050"/>
      <c r="S7" s="2050"/>
      <c r="T7" s="2050"/>
      <c r="U7" s="2050"/>
      <c r="V7" s="2050"/>
      <c r="W7" s="1881"/>
      <c r="X7" s="1828"/>
      <c r="Y7" s="472">
        <f>IF('02_Criterios'!$F$61="","",'02_Criterios'!$F$61)</f>
        <v>0.2</v>
      </c>
      <c r="Z7" s="464" t="str">
        <f>IF(AA7&lt;&gt;"","2.","")</f>
        <v>2.</v>
      </c>
      <c r="AA7" s="465" t="str">
        <f>IF('02_Criterios'!$H$61&lt;&gt;"",'02_Criterios'!$H$61,"")</f>
        <v>Desarrollar los elementos curriculares adaptados al nivel elegido, temporalizando de forma coherente…</v>
      </c>
      <c r="AB7" s="51"/>
      <c r="AC7" s="282"/>
      <c r="AE7" s="51"/>
      <c r="AF7" s="51"/>
      <c r="AG7" s="51"/>
      <c r="AH7" s="51"/>
      <c r="AI7" s="51"/>
      <c r="AJ7" s="51"/>
      <c r="AL7" s="51"/>
      <c r="AM7" s="51"/>
      <c r="AN7" s="51"/>
      <c r="AO7" s="51"/>
      <c r="AP7" s="51"/>
      <c r="AQ7" s="51"/>
      <c r="AT7" s="1830"/>
      <c r="AU7" s="1830"/>
      <c r="AV7" s="1830"/>
      <c r="AW7" s="1830"/>
      <c r="AX7" s="1830"/>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1" t="str">
        <f>IF($BS$17&gt;0,$BS$14,IF($BT$17&gt;0,$BT$14,IF($BZ$15&gt;0,$BU$13,"PREPARACIÓN Y EXPOSICIÓN ORAL
DE UNA UNIDAD DIDÁCTICA")))</f>
        <v>PREPARACIÓN Y EXPOSICIÓN ORAL
DE UNA UNIDAD DIDÁCTICA</v>
      </c>
      <c r="K8" s="2051"/>
      <c r="L8" s="2051"/>
      <c r="M8" s="463"/>
      <c r="N8" s="463"/>
      <c r="Q8" s="2050"/>
      <c r="R8" s="2050"/>
      <c r="S8" s="2050"/>
      <c r="T8" s="2050"/>
      <c r="U8" s="2050"/>
      <c r="V8" s="2050"/>
      <c r="W8" s="1881"/>
      <c r="X8" s="1828"/>
      <c r="Y8" s="472">
        <f>IF('02_Criterios'!$F$62="","",'02_Criterios'!$F$62)</f>
        <v>0.2</v>
      </c>
      <c r="Z8" s="464" t="str">
        <f>IF(AA8&lt;&gt;"","3.","")</f>
        <v>3.</v>
      </c>
      <c r="AA8" s="465" t="str">
        <f>IF('02_Criterios'!$H$62&lt;&gt;"",'02_Criterios'!$H$62,"")</f>
        <v>Utilizar estrategias metodológicas motivadoras, donde se refleje una adecuada organización…</v>
      </c>
      <c r="AB8" s="51"/>
      <c r="AC8" s="51"/>
      <c r="AE8" s="51"/>
      <c r="AF8" s="51"/>
      <c r="AG8" s="51"/>
      <c r="AH8" s="51"/>
      <c r="AI8" s="51"/>
      <c r="AJ8" s="51"/>
      <c r="AL8" s="51"/>
      <c r="AM8" s="51"/>
      <c r="AN8" s="51"/>
      <c r="AO8" s="51"/>
      <c r="AP8" s="51"/>
      <c r="AQ8" s="51"/>
      <c r="AS8" s="1830"/>
      <c r="AT8" s="1830"/>
      <c r="AU8" s="1830"/>
      <c r="AV8" s="1830"/>
      <c r="AW8" s="1830"/>
      <c r="AX8" s="1830"/>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1"/>
      <c r="K9" s="2051"/>
      <c r="L9" s="2051"/>
      <c r="M9" s="307"/>
      <c r="N9" s="664"/>
      <c r="Q9" s="2050"/>
      <c r="R9" s="2050"/>
      <c r="S9" s="2050"/>
      <c r="T9" s="2050"/>
      <c r="U9" s="2050"/>
      <c r="V9" s="2050"/>
      <c r="W9" s="1881"/>
      <c r="X9" s="1828"/>
      <c r="Y9" s="472">
        <f>IF('02_Criterios'!$F$63="","",'02_Criterios'!$F$63)</f>
        <v>0.2</v>
      </c>
      <c r="Z9" s="464" t="str">
        <f>IF(AA9&lt;&gt;"","4.","")</f>
        <v>4.</v>
      </c>
      <c r="AA9" s="465" t="str">
        <f>IF('02_Criterios'!$H$63&lt;&gt;"",'02_Criterios'!$H$63,"")</f>
        <v>Evaluar el proceso de enseñanza-aprendizaje reflejando los procedimientos e instrumentos utilizados…</v>
      </c>
      <c r="AB9" s="51"/>
      <c r="AC9" s="51"/>
      <c r="AE9" s="51"/>
      <c r="AF9" s="51"/>
      <c r="AG9" s="51"/>
      <c r="AH9" s="51"/>
      <c r="AI9" s="51"/>
      <c r="AJ9" s="51"/>
      <c r="AL9" s="51"/>
      <c r="AM9" s="51"/>
      <c r="AN9" s="51"/>
      <c r="AO9" s="51"/>
      <c r="AP9" s="51"/>
      <c r="AQ9" s="51"/>
      <c r="AS9" s="1830"/>
      <c r="AT9" s="1830"/>
      <c r="AU9" s="1830"/>
      <c r="AV9" s="1830"/>
      <c r="AW9" s="1830"/>
      <c r="AX9" s="1830"/>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1"/>
      <c r="K10" s="2051"/>
      <c r="L10" s="2051"/>
      <c r="M10" s="307"/>
      <c r="N10" s="664"/>
      <c r="Q10" s="2050"/>
      <c r="R10" s="2050"/>
      <c r="S10" s="2050"/>
      <c r="T10" s="2050"/>
      <c r="U10" s="2050"/>
      <c r="V10" s="2050"/>
      <c r="W10" s="1881"/>
      <c r="X10" s="1828"/>
      <c r="Y10" s="472">
        <f>IF('02_Criterios'!$F$64="","",'02_Criterios'!$F$64)</f>
        <v>0.2</v>
      </c>
      <c r="Z10" s="464" t="str">
        <f>IF(AA10&lt;&gt;"","5.","")</f>
        <v>5.</v>
      </c>
      <c r="AA10" s="465" t="str">
        <f>IF('02_Criterios'!$H$64&lt;&gt;"",'02_Criterios'!$H$64,"")</f>
        <v>Mostrar una expresión fluida y comprensible con recursos para captar la atención del oyente…</v>
      </c>
      <c r="AB10" s="51"/>
      <c r="AC10" s="51"/>
      <c r="AE10" s="51"/>
      <c r="AF10" s="51"/>
      <c r="AG10" s="51"/>
      <c r="AH10" s="51"/>
      <c r="AI10" s="51"/>
      <c r="AJ10" s="51"/>
      <c r="AL10" s="51"/>
      <c r="AM10" s="51"/>
      <c r="AN10" s="51"/>
      <c r="AO10" s="51"/>
      <c r="AP10" s="51"/>
      <c r="AQ10" s="51"/>
      <c r="AS10" s="1830"/>
      <c r="AT10" s="1830"/>
      <c r="AU10" s="1830"/>
      <c r="AV10" s="1830"/>
      <c r="AW10" s="1830"/>
      <c r="AX10" s="1830"/>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9"/>
      <c r="K11" s="1829"/>
      <c r="L11" s="1829"/>
      <c r="M11" s="307"/>
      <c r="N11" s="307"/>
      <c r="Q11" s="2050"/>
      <c r="R11" s="2050"/>
      <c r="S11" s="2050"/>
      <c r="T11" s="2050"/>
      <c r="U11" s="2050"/>
      <c r="V11" s="2050"/>
      <c r="W11" s="1881"/>
      <c r="X11" s="1828"/>
      <c r="Y11" s="472"/>
      <c r="Z11" s="464"/>
      <c r="AA11" s="465"/>
      <c r="AB11" s="51"/>
      <c r="AC11" s="51"/>
      <c r="AE11" s="51"/>
      <c r="AF11" s="51"/>
      <c r="AG11" s="51"/>
      <c r="AH11" s="51"/>
      <c r="AI11" s="51"/>
      <c r="AJ11" s="51"/>
      <c r="AL11" s="51"/>
      <c r="AM11" s="51"/>
      <c r="AN11" s="51"/>
      <c r="AO11" s="51"/>
      <c r="AP11" s="51"/>
      <c r="AQ11" s="51"/>
      <c r="AS11" s="1830"/>
      <c r="AT11" s="1830"/>
      <c r="AU11" s="1830"/>
      <c r="AV11" s="1830"/>
      <c r="AW11" s="1830"/>
      <c r="AX11" s="1830"/>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197"/>
      <c r="J12" s="1829"/>
      <c r="K12" s="1829"/>
      <c r="L12" s="1829"/>
      <c r="M12" s="307"/>
      <c r="N12" s="664"/>
      <c r="Q12" s="2050"/>
      <c r="R12" s="2050"/>
      <c r="S12" s="2050"/>
      <c r="T12" s="2050"/>
      <c r="U12" s="2050"/>
      <c r="V12" s="2050"/>
      <c r="W12" s="1881"/>
      <c r="X12" s="1828"/>
      <c r="AD12" s="1917"/>
      <c r="AE12" s="1832"/>
      <c r="AF12" s="1832"/>
      <c r="AG12" s="1832"/>
      <c r="AH12" s="1832"/>
      <c r="AI12" s="1832"/>
      <c r="AJ12" s="1832"/>
      <c r="AK12" s="1917"/>
      <c r="AL12" s="1832"/>
      <c r="AM12" s="1832"/>
      <c r="AN12" s="1832"/>
      <c r="AO12" s="1832"/>
      <c r="AP12" s="1832"/>
      <c r="AQ12" s="1832"/>
      <c r="AR12" s="1917"/>
      <c r="AS12" s="1832"/>
      <c r="AT12" s="1832"/>
      <c r="AU12" s="1832"/>
      <c r="AV12" s="1832"/>
      <c r="AW12" s="1832"/>
      <c r="AX12" s="1832"/>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8"/>
      <c r="G13" s="1416"/>
      <c r="H13" s="1417"/>
      <c r="I13" s="1197"/>
      <c r="J13" s="2060" t="s">
        <v>141</v>
      </c>
      <c r="K13" s="2060"/>
      <c r="L13" s="2060"/>
      <c r="M13" s="307"/>
      <c r="N13" s="664"/>
      <c r="O13" s="289"/>
      <c r="P13" s="153"/>
      <c r="Q13" s="2061" t="str">
        <f>IF(AND(SECRETARIO&lt;&gt;"",PRESIDENTE=SECRETARIO),"Presidente y Secretario","Presidente")</f>
        <v>Presidente</v>
      </c>
      <c r="R13" s="2061"/>
      <c r="S13" s="2061"/>
      <c r="T13" s="2061"/>
      <c r="U13" s="2061"/>
      <c r="V13" s="2061"/>
      <c r="W13" s="1883"/>
      <c r="X13" s="2061" t="str">
        <f>IF(AND(SECRETARIO&lt;&gt;"",VOCAL_1=SECRETARIO),"Vocal 1 (Secretario)","Vocal 1")</f>
        <v>Vocal 1</v>
      </c>
      <c r="Y13" s="2061"/>
      <c r="Z13" s="2061"/>
      <c r="AA13" s="2061"/>
      <c r="AB13" s="2061"/>
      <c r="AC13" s="2061"/>
      <c r="AD13" s="1883"/>
      <c r="AE13" s="2061" t="str">
        <f>IF(AND(SECRETARIO&lt;&gt;"",VOCAL_2=SECRETARIO),"Vocal 2 (Secretario)","Vocal 2")</f>
        <v>Vocal 2</v>
      </c>
      <c r="AF13" s="2061"/>
      <c r="AG13" s="2061"/>
      <c r="AH13" s="2061"/>
      <c r="AI13" s="2061"/>
      <c r="AJ13" s="2061"/>
      <c r="AK13" s="1883"/>
      <c r="AL13" s="2061" t="str">
        <f>IF(AND(SECRETARIO&lt;&gt;"",VOCAL_3=SECRETARIO),"Vocal 3 (Secretario)","Vocal 3")</f>
        <v>Vocal 3</v>
      </c>
      <c r="AM13" s="2061"/>
      <c r="AN13" s="2061"/>
      <c r="AO13" s="2061"/>
      <c r="AP13" s="2061"/>
      <c r="AQ13" s="2061"/>
      <c r="AR13" s="1883"/>
      <c r="AS13" s="2061" t="str">
        <f>IF(AND(SECRETARIO&lt;&gt;"",VOCAL_4=SECRETARIO),"Vocal 4 (Secretario)","Vocal 4")</f>
        <v>Vocal 4</v>
      </c>
      <c r="AT13" s="2061"/>
      <c r="AU13" s="2061"/>
      <c r="AV13" s="2061"/>
      <c r="AW13" s="2061"/>
      <c r="AX13" s="2061"/>
      <c r="AY13" s="150"/>
      <c r="AZ13" s="2140" t="s">
        <v>105</v>
      </c>
      <c r="BA13" s="2140"/>
      <c r="BB13" s="2140"/>
      <c r="BC13" s="2140"/>
      <c r="BD13" s="2140"/>
      <c r="BE13" s="2140"/>
      <c r="BF13" s="2140"/>
      <c r="BG13" s="2140"/>
      <c r="BH13" s="2140"/>
      <c r="BI13" s="2140"/>
      <c r="BJ13" s="2140"/>
      <c r="BK13" s="2140"/>
      <c r="BL13" s="2140"/>
      <c r="BM13" s="1917"/>
      <c r="BN13" s="1882"/>
      <c r="BO13" s="2068" t="s">
        <v>295</v>
      </c>
      <c r="BP13" s="2068"/>
      <c r="BQ13" s="2068"/>
      <c r="BS13" s="1785" t="str">
        <f>IF(BS17&gt;0,"¡ATENCIÓN!","")</f>
        <v/>
      </c>
      <c r="BT13" s="1785" t="str">
        <f>IF(BT17&gt;0,"¡ATENCIÓN!","")</f>
        <v/>
      </c>
      <c r="BU13" s="2067" t="s">
        <v>318</v>
      </c>
      <c r="BV13" s="2067"/>
      <c r="BW13" s="2067"/>
      <c r="BX13" s="2067"/>
      <c r="BY13" s="2067"/>
      <c r="BZ13" s="2067"/>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8"/>
      <c r="G14" s="1471">
        <f>'14_P2_Convoca'!$Q$18</f>
        <v>0</v>
      </c>
      <c r="H14" s="1417"/>
      <c r="I14" s="1198"/>
      <c r="J14" s="308"/>
      <c r="K14" s="439" t="s">
        <v>358</v>
      </c>
      <c r="L14" s="467">
        <f>SUBTOTAL(4,$F$18:$F$177)</f>
        <v>0</v>
      </c>
      <c r="M14" s="1831"/>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73" t="s">
        <v>143</v>
      </c>
      <c r="BA14" s="2073"/>
      <c r="BB14" s="2073"/>
      <c r="BC14" s="2073"/>
      <c r="BD14" s="2073"/>
      <c r="BE14" s="2073"/>
      <c r="BF14" s="156"/>
      <c r="BG14" s="2070" t="s">
        <v>144</v>
      </c>
      <c r="BH14" s="2070"/>
      <c r="BI14" s="2070"/>
      <c r="BJ14" s="2070"/>
      <c r="BK14" s="471"/>
      <c r="BL14" s="1833" t="s">
        <v>624</v>
      </c>
      <c r="BM14" s="471"/>
      <c r="BN14" s="471"/>
      <c r="BO14" s="2069"/>
      <c r="BP14" s="2069"/>
      <c r="BQ14" s="2069"/>
      <c r="BS14" s="1785" t="str">
        <f>IF(BS17&gt;0,"No califique a este aspirante: 
NO superó la Prueba 1.","")</f>
        <v/>
      </c>
      <c r="BT14" s="1785" t="str">
        <f>IF(BT17&gt;0,"Si el aspirante NO se presentó a la Prueba NO debe calificarlo","")</f>
        <v/>
      </c>
      <c r="BU14" s="2067"/>
      <c r="BV14" s="2067"/>
      <c r="BW14" s="2067"/>
      <c r="BX14" s="2067"/>
      <c r="BY14" s="2067"/>
      <c r="BZ14" s="2067"/>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4" t="s">
        <v>161</v>
      </c>
      <c r="R15" s="2065"/>
      <c r="S15" s="2065"/>
      <c r="T15" s="2065"/>
      <c r="U15" s="2065"/>
      <c r="V15" s="2066"/>
      <c r="W15" s="291"/>
      <c r="X15" s="2064" t="s">
        <v>161</v>
      </c>
      <c r="Y15" s="2065"/>
      <c r="Z15" s="2065"/>
      <c r="AA15" s="2065"/>
      <c r="AB15" s="2065"/>
      <c r="AC15" s="2066"/>
      <c r="AD15" s="291"/>
      <c r="AE15" s="2064" t="s">
        <v>161</v>
      </c>
      <c r="AF15" s="2065"/>
      <c r="AG15" s="2065"/>
      <c r="AH15" s="2065"/>
      <c r="AI15" s="2065"/>
      <c r="AJ15" s="2066"/>
      <c r="AK15" s="291"/>
      <c r="AL15" s="2064" t="s">
        <v>161</v>
      </c>
      <c r="AM15" s="2065"/>
      <c r="AN15" s="2065"/>
      <c r="AO15" s="2065"/>
      <c r="AP15" s="2065"/>
      <c r="AQ15" s="2066"/>
      <c r="AR15" s="291"/>
      <c r="AS15" s="2064" t="s">
        <v>161</v>
      </c>
      <c r="AT15" s="2065"/>
      <c r="AU15" s="2065"/>
      <c r="AV15" s="2065"/>
      <c r="AW15" s="2065"/>
      <c r="AX15" s="2066"/>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8" t="s">
        <v>323</v>
      </c>
      <c r="BT15" s="1788" t="s">
        <v>163</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5</v>
      </c>
      <c r="I16" s="1289"/>
      <c r="J16" s="615"/>
      <c r="K16" s="616"/>
      <c r="L16" s="616"/>
      <c r="M16" s="617"/>
      <c r="N16" s="617"/>
      <c r="O16" s="618"/>
      <c r="P16" s="619"/>
      <c r="Q16" s="620"/>
      <c r="R16" s="621">
        <f>IF($Y$6="","",$Y$6*10)</f>
        <v>2</v>
      </c>
      <c r="S16" s="621">
        <f>IF($Y$7="","",$Y$7*10)</f>
        <v>2</v>
      </c>
      <c r="T16" s="621">
        <f>IF($Y$8="","",$Y$8*10)</f>
        <v>2</v>
      </c>
      <c r="U16" s="621">
        <f>IF($Y$9="","",$Y$9*10)</f>
        <v>2</v>
      </c>
      <c r="V16" s="622">
        <f>IF($Y$10="","",$Y$10*10)</f>
        <v>2</v>
      </c>
      <c r="W16" s="623"/>
      <c r="X16" s="620"/>
      <c r="Y16" s="621">
        <f>IF($Y$6="","",$Y$6*10)</f>
        <v>2</v>
      </c>
      <c r="Z16" s="621">
        <f>IF($Y$7="","",$Y$7*10)</f>
        <v>2</v>
      </c>
      <c r="AA16" s="621">
        <f>IF($Y$8="","",$Y$8*10)</f>
        <v>2</v>
      </c>
      <c r="AB16" s="621">
        <f>IF($Y$9="","",$Y$9*10)</f>
        <v>2</v>
      </c>
      <c r="AC16" s="622">
        <f>IF($Y$10="","",$Y$10*10)</f>
        <v>2</v>
      </c>
      <c r="AD16" s="623"/>
      <c r="AE16" s="620"/>
      <c r="AF16" s="621">
        <f>IF($Y$6="","",$Y$6*10)</f>
        <v>2</v>
      </c>
      <c r="AG16" s="621">
        <f>IF($Y$7="","",$Y$7*10)</f>
        <v>2</v>
      </c>
      <c r="AH16" s="621">
        <f>IF($Y$8="","",$Y$8*10)</f>
        <v>2</v>
      </c>
      <c r="AI16" s="621">
        <f>IF($Y$9="","",$Y$9*10)</f>
        <v>2</v>
      </c>
      <c r="AJ16" s="622">
        <f>IF($Y$10="","",$Y$10*10)</f>
        <v>2</v>
      </c>
      <c r="AK16" s="623"/>
      <c r="AL16" s="620"/>
      <c r="AM16" s="621">
        <f>IF($Y$6="","",$Y$6*10)</f>
        <v>2</v>
      </c>
      <c r="AN16" s="621">
        <f>IF($Y$7="","",$Y$7*10)</f>
        <v>2</v>
      </c>
      <c r="AO16" s="621">
        <f>IF($Y$8="","",$Y$8*10)</f>
        <v>2</v>
      </c>
      <c r="AP16" s="621">
        <f>IF($Y$9="","",$Y$9*10)</f>
        <v>2</v>
      </c>
      <c r="AQ16" s="622">
        <f>IF($Y$10="","",$Y$10*10)</f>
        <v>2</v>
      </c>
      <c r="AR16" s="623"/>
      <c r="AS16" s="620"/>
      <c r="AT16" s="621">
        <f>IF($Y$6="","",$Y$6*10)</f>
        <v>2</v>
      </c>
      <c r="AU16" s="621">
        <f>IF($Y$7="","",$Y$7*10)</f>
        <v>2</v>
      </c>
      <c r="AV16" s="621">
        <f>IF($Y$8="","",$Y$8*10)</f>
        <v>2</v>
      </c>
      <c r="AW16" s="621">
        <f>IF($Y$9="","",$Y$9*10)</f>
        <v>2</v>
      </c>
      <c r="AX16" s="622">
        <f>IF($Y$10="","",$Y$10*10)</f>
        <v>2</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f>IF($H$16&gt;=5,5,"")</f>
        <v>5</v>
      </c>
      <c r="W17" s="264"/>
      <c r="X17" s="1922" t="s">
        <v>162</v>
      </c>
      <c r="Y17" s="1927">
        <f>IF($H$16&gt;=1,1,"")</f>
        <v>1</v>
      </c>
      <c r="Z17" s="1927">
        <f>IF($H$16&gt;=2,2,"")</f>
        <v>2</v>
      </c>
      <c r="AA17" s="1927">
        <f>IF($H$16&gt;=3,3,"")</f>
        <v>3</v>
      </c>
      <c r="AB17" s="1927">
        <f>IF($H$16&gt;=4,4,"")</f>
        <v>4</v>
      </c>
      <c r="AC17" s="1928">
        <f>IF($H$16&gt;=5,5,"")</f>
        <v>5</v>
      </c>
      <c r="AD17" s="291"/>
      <c r="AE17" s="1922" t="s">
        <v>162</v>
      </c>
      <c r="AF17" s="1927">
        <f>IF($H$16&gt;=1,1,"")</f>
        <v>1</v>
      </c>
      <c r="AG17" s="1927">
        <f>IF($H$16&gt;=2,2,"")</f>
        <v>2</v>
      </c>
      <c r="AH17" s="1927">
        <f>IF($H$16&gt;=3,3,"")</f>
        <v>3</v>
      </c>
      <c r="AI17" s="1927">
        <f>IF($H$16&gt;=4,4,"")</f>
        <v>4</v>
      </c>
      <c r="AJ17" s="1928">
        <f>IF($H$16&gt;=5,5,"")</f>
        <v>5</v>
      </c>
      <c r="AK17" s="291"/>
      <c r="AL17" s="1922" t="s">
        <v>162</v>
      </c>
      <c r="AM17" s="1927">
        <f>IF($H$16&gt;=1,1,"")</f>
        <v>1</v>
      </c>
      <c r="AN17" s="1927">
        <f>IF($H$16&gt;=2,2,"")</f>
        <v>2</v>
      </c>
      <c r="AO17" s="1927">
        <f>IF($H$16&gt;=3,3,"")</f>
        <v>3</v>
      </c>
      <c r="AP17" s="1927">
        <f>IF($H$16&gt;=4,4,"")</f>
        <v>4</v>
      </c>
      <c r="AQ17" s="1928">
        <f>IF($H$16&gt;=5,5,"")</f>
        <v>5</v>
      </c>
      <c r="AR17" s="291"/>
      <c r="AS17" s="1922" t="s">
        <v>162</v>
      </c>
      <c r="AT17" s="1927">
        <f>IF($H$16&gt;=1,1,"")</f>
        <v>1</v>
      </c>
      <c r="AU17" s="1927">
        <f>IF($H$16&gt;=2,2,"")</f>
        <v>2</v>
      </c>
      <c r="AV17" s="1927">
        <f>IF($H$16&gt;=3,3,"")</f>
        <v>3</v>
      </c>
      <c r="AW17" s="1927">
        <f>IF($H$16&gt;=4,4,"")</f>
        <v>4</v>
      </c>
      <c r="AX17" s="1928">
        <f>IF($H$16&gt;=5,5,"")</f>
        <v>5</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EF__1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52" t="str">
        <f>IF('16_P2_Prog'!O18&lt;&gt;"",'16_P2_Prog'!O18,"")</f>
        <v/>
      </c>
      <c r="P18" s="153"/>
      <c r="Q18" s="1942"/>
      <c r="R18" s="1943"/>
      <c r="S18" s="1943"/>
      <c r="T18" s="1943"/>
      <c r="U18" s="1943"/>
      <c r="V18" s="1944"/>
      <c r="W18" s="151"/>
      <c r="X18" s="1942"/>
      <c r="Y18" s="1943"/>
      <c r="Z18" s="1943"/>
      <c r="AA18" s="1943"/>
      <c r="AB18" s="1943"/>
      <c r="AC18" s="1944"/>
      <c r="AD18" s="151"/>
      <c r="AE18" s="1942"/>
      <c r="AF18" s="1943"/>
      <c r="AG18" s="1943"/>
      <c r="AH18" s="1943"/>
      <c r="AI18" s="1943"/>
      <c r="AJ18" s="1944"/>
      <c r="AK18" s="151"/>
      <c r="AL18" s="1942"/>
      <c r="AM18" s="1943"/>
      <c r="AN18" s="1943"/>
      <c r="AO18" s="1943"/>
      <c r="AP18" s="1943"/>
      <c r="AQ18" s="1944"/>
      <c r="AR18" s="151"/>
      <c r="AS18" s="1942"/>
      <c r="AT18" s="1943"/>
      <c r="AU18" s="1943"/>
      <c r="AV18" s="1943"/>
      <c r="AW18" s="1943"/>
      <c r="AX18" s="1944"/>
      <c r="AY18" s="151"/>
      <c r="AZ18" s="1945" t="str">
        <f>IF($C18="SÍ",IF($O18&lt;&gt;"","---",IF($Q18&lt;&gt;"",$Q18,IF(COUNT($R18:$V18)&gt;0,IF(COUNT($R18:$V18)&lt;&gt;$H$16,"… ?",IF($BE$16="Promedio",AVERAGE($R18:$V18),SUMPRODUCT($R18:$V18,R$16:V$16)/SUM(R$16:V$16))),""))),"")</f>
        <v/>
      </c>
      <c r="BA18" s="1946" t="str">
        <f>IF($C18="SÍ",IF($O18&lt;&gt;"","---",IF($X18&lt;&gt;"",$X18,IF(COUNT($Y18:$AC18)&gt;0,IF(COUNT($Y18:$AC18)&lt;&gt;$H$16,"… ?",IF($BE$16="Promedio",AVERAGE($Y18:$AC18),SUMPRODUCT($Y18:$AC18,Y$16:AC$16)/SUM(Y$16:AC$16))),""))),"")</f>
        <v/>
      </c>
      <c r="BB18" s="1946" t="str">
        <f>IF($C18="SÍ",IF($O18&lt;&gt;"","---",IF($AE18&lt;&gt;"",$AE18,IF(COUNT($AF18:$AJ18)&gt;0,IF(COUNT($AF18:$AJ18)&lt;&gt;$H$16,"… ?",IF($BE$16="Promedio",AVERAGE($AF18:$AJ18),SUMPRODUCT($AF18:$AJ18,AF$16:AJ$16)/SUM(AF$16:AJ$16))),""))),"")</f>
        <v/>
      </c>
      <c r="BC18" s="1946" t="str">
        <f>IF($C18="SÍ",IF($O18&lt;&gt;"","---",IF($AL18&lt;&gt;"",$AL18,IF(COUNT($AM18:$AQ18)&gt;0,IF(COUNT($AM18:$AQ18)&lt;&gt;$H$16,"… ?",IF($BE$16="Promedio",AVERAGE($AM18:$AQ18),SUMPRODUCT($AM18:$AQ18,AM$16:AQ$16)/SUM(AM$16:AQ$16))),""))),"")</f>
        <v/>
      </c>
      <c r="BD18" s="1947" t="str">
        <f>IF($C18="SÍ",IF($O18&lt;&gt;"","---",IF($AS18&lt;&gt;"",$AS18,IF(COUNT($AT18:$AX18)&gt;0,IF(COUNT($AT18:$AX18)&lt;&gt;$H$16,"… ?",IF($BE$16="Promedio",AVERAGE($AT18:$AX18),SUMPRODUCT($AT18:$AX18,AT$16:AX$16)/SUM(AT$16:AX$16))),""))),"")</f>
        <v/>
      </c>
      <c r="BE18" s="1948" t="str">
        <f>IF($C18="SÍ",IF($O18&lt;&gt;"","---",IF(COUNTA($Q18:$AX18)&gt;0,IF((COUNT($AZ18:$BD18)+COUNTIF($AZ18:$BD18,"nv"))=5,IF(ISERROR(AVERAGE(AZ18,BA18,BB18,BC18,BD18)),"",AVERAGE(AZ18,BA18,BB18,BC18,BD18)),""),"")),"")</f>
        <v/>
      </c>
      <c r="BG18" s="1945" t="str">
        <f t="shared" ref="BG18:BG81" si="0">IF(BE18&lt;&gt;"",IF((MAX(AZ18:BD18)-MIN(AZ18:BD18))&gt;=3,MAX(AZ18:BD18),""),"")</f>
        <v/>
      </c>
      <c r="BH18" s="1946" t="str">
        <f t="shared" ref="BH18:BH81" si="1">IF(BE18&lt;&gt;"",IF((MAX(AZ18:BD18)-MIN(AZ18:BD18))&gt;=3,MIN(AZ18:BD18),""),"")</f>
        <v/>
      </c>
      <c r="BI18" s="1949" t="str">
        <f t="shared" ref="BI18:BI81" si="2">IF(ISERROR(BG18-BH18),"",BG18-BH18)</f>
        <v/>
      </c>
      <c r="BJ18" s="1948" t="str">
        <f t="shared" ref="BJ18:BJ81" si="3">IF(BE18&lt;&gt;"",IF((MAX(AZ18:BD18)-MIN(AZ18:BD18))&gt;=3,((SUM(AZ18:BD18)-BG18-BH18)/(COUNT(AZ18:BD18)-2)),""),"")</f>
        <v/>
      </c>
      <c r="BL18" s="1950" t="str">
        <f>IF(O18&lt;&gt;"","---",IF(BJ18&lt;&gt;"",ROUND(BJ18,4),IF(BE18&lt;&gt;"",ROUND(BE18,4),"")))</f>
        <v/>
      </c>
      <c r="BM18" s="263"/>
      <c r="BO18" s="1951" t="str">
        <f>IF('20_P2_Alega'!P18&lt;&gt;"","SÍ","")</f>
        <v/>
      </c>
      <c r="BP18" s="1951" t="str">
        <f>IF('20_P2_Alega'!Q18&lt;&gt;"",'20_P2_Alega'!Q18,"")</f>
        <v/>
      </c>
      <c r="BQ18" s="1951"/>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EF__2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EF__3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EF__4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EF__5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EF__6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EF__7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EF__8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EF__9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EF__10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EF__11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EF__12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EF__13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EF__14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EF__15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EF__16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EF__17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EF__18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EF__19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EF__20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EF__21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EF__22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EF__23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EF__24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EF__25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EF__26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EF__27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EF__28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EF__29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EF__30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EF__31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EF__32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EF__33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EF__34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EF__35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EF__36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EF__37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EF__38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EF__39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EF__40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EF__41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EF__42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EF__43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EF__44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EF__45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EF__46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EF__47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EF__48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EF__49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EF__50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EF__51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EF__52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EF__53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EF__54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EF__55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EF__56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EF__57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EF__58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EF__59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EF__60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EF__61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EF__62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EF__63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EF__64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EF__65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EF__66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EF__67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EF__68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EF__69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EF__70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EF__71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EF__72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EF__73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EF__74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EF__75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EF__76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EF__77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EF__78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EF__79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EF__80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EF__81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EF__82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EF__83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EF__84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EF__85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EF__86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EF__87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EF__88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EF__89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EF__90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EF__91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EF__92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EF__93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EF__94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EF__95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EF__96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EF__97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EF__98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EF__99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EF__100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EF__101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EF__102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EF__103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EF__104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EF__105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EF__106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EF__107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EF__108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EF__109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EF__110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EF__111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EF__112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EF__113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EF__114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EF__115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EF__116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EF__117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EF__118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EF__119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EF__120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EF__121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EF__122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EF__123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EF__124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EF__125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EF__126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EF__127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EF__128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EF__129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EF__130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EF__131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EF__132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EF__133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EF__134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EF__135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EF__136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EF__137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EF__138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EF__139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EF__140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EF__141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EF__142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EF__143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EF__144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EF__145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EF__146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EF__147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EF__148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EF__149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EF__150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EF__151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EF__152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EF__153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EF__154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EF__155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EF__156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EF__157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EF__158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EF__159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EF__160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63"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3"/>
      <c r="M178" s="1371"/>
      <c r="N178" s="171"/>
      <c r="O178" s="51"/>
      <c r="Q178" s="2075"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VALLADOLID  a  sábado, 18 de junio de 2016</v>
      </c>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5"/>
      <c r="AP178" s="2075"/>
      <c r="AQ178" s="2075"/>
      <c r="AR178" s="2075"/>
      <c r="AS178" s="2075"/>
      <c r="AT178" s="2075"/>
      <c r="AU178" s="2075"/>
      <c r="AV178" s="2075"/>
      <c r="AW178" s="2075"/>
      <c r="AX178" s="2075"/>
      <c r="AZ178" s="2075" t="str">
        <f>$Q$178</f>
        <v>Se levanta la sesión a las 14:00 horas, firmando la presente acta todos los miembros reunidos,
de todo lo cual, como Secretario/a certifico, en  VALLADOLID  a  sábado, 18 de junio de 2016</v>
      </c>
      <c r="BA178" s="2075"/>
      <c r="BB178" s="2075"/>
      <c r="BC178" s="2075"/>
      <c r="BD178" s="2075"/>
      <c r="BE178" s="2075"/>
      <c r="BF178" s="2075"/>
      <c r="BG178" s="2075"/>
      <c r="BH178" s="2075"/>
      <c r="BI178" s="2075"/>
      <c r="BJ178" s="2075"/>
      <c r="BK178" s="2075"/>
      <c r="BL178" s="2075"/>
      <c r="BM178" s="2075"/>
      <c r="BN178" s="2075"/>
      <c r="BO178" s="2075"/>
      <c r="BP178" s="2075"/>
      <c r="BQ178" s="2075"/>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63" t="s">
        <v>630</v>
      </c>
      <c r="L179" s="2063"/>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U13:BZ14"/>
    <mergeCell ref="AE13:AJ13"/>
    <mergeCell ref="X14:AC14"/>
    <mergeCell ref="Q13:V13"/>
    <mergeCell ref="X13:AC13"/>
    <mergeCell ref="AS14:AX14"/>
    <mergeCell ref="BG14:BJ14"/>
    <mergeCell ref="AL13:AQ13"/>
    <mergeCell ref="AL14:AQ14"/>
    <mergeCell ref="AZ13:BL13"/>
    <mergeCell ref="AZ14:BE14"/>
    <mergeCell ref="AZ2:BQ2"/>
    <mergeCell ref="BO13:BQ14"/>
    <mergeCell ref="AL15:AQ15"/>
    <mergeCell ref="AS15:AX15"/>
    <mergeCell ref="AS13:AX13"/>
    <mergeCell ref="Q2:AX2"/>
    <mergeCell ref="Q14:V14"/>
    <mergeCell ref="X15:AC15"/>
    <mergeCell ref="AE15:AJ15"/>
    <mergeCell ref="Q15:V15"/>
    <mergeCell ref="D2:F2"/>
    <mergeCell ref="L5:L6"/>
    <mergeCell ref="J8:L10"/>
    <mergeCell ref="J7:L7"/>
    <mergeCell ref="AE14:AJ14"/>
    <mergeCell ref="J13:L13"/>
    <mergeCell ref="C12:D14"/>
    <mergeCell ref="F12:F14"/>
    <mergeCell ref="Q6:V12"/>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FÍSICA  (EF)</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VALLADOLID</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82</v>
      </c>
      <c r="D10" s="2076"/>
      <c r="E10" s="2076"/>
      <c r="F10" s="2076"/>
      <c r="G10" s="2076"/>
      <c r="H10" s="2076"/>
      <c r="I10" s="2076"/>
      <c r="J10" s="2076"/>
      <c r="K10" s="180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1979</v>
      </c>
      <c r="D13" s="2078"/>
      <c r="E13" s="2078"/>
      <c r="F13" s="2078"/>
      <c r="G13" s="2078"/>
      <c r="H13" s="2078"/>
      <c r="I13" s="2078"/>
      <c r="J13" s="2078"/>
      <c r="K13" s="181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VALLADOLID,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1807"/>
      <c r="AI26" s="1807"/>
      <c r="AJ26" s="1807"/>
      <c r="AK26" s="1807"/>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7"/>
      <c r="AI27" s="1807"/>
      <c r="AJ27" s="1807"/>
      <c r="AK27" s="1807"/>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808"/>
      <c r="G35" s="1808"/>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EDUCACIÓN FÍSICA  (EF)</v>
      </c>
      <c r="L3" s="497"/>
      <c r="M3" s="206"/>
      <c r="N3" s="1745"/>
      <c r="O3" s="1746"/>
      <c r="P3" s="1771"/>
      <c r="Q3" s="1771"/>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43" t="s">
        <v>220</v>
      </c>
      <c r="O4" s="2143"/>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VALLADOLID</v>
      </c>
      <c r="L5" s="163"/>
      <c r="N5" s="2144"/>
      <c r="O5" s="2144"/>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46" t="str">
        <f>'01_Carga'!$G$7</f>
        <v/>
      </c>
      <c r="L6" s="2146"/>
      <c r="N6" s="480">
        <f>'02_Criterios'!$K$46</f>
        <v>5</v>
      </c>
      <c r="O6" s="480">
        <f>10-N6</f>
        <v>5</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46"/>
      <c r="L7" s="2146"/>
      <c r="N7" s="2147" t="s">
        <v>576</v>
      </c>
      <c r="O7" s="2147"/>
      <c r="P7" s="499"/>
      <c r="Q7" s="499"/>
      <c r="R7" s="499"/>
      <c r="S7" s="2143"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48" t="s">
        <v>66</v>
      </c>
      <c r="J8" s="2148"/>
      <c r="K8" s="2148"/>
      <c r="L8" s="502"/>
      <c r="N8" s="2143"/>
      <c r="O8" s="2143"/>
      <c r="P8" s="470"/>
      <c r="Q8" s="470"/>
      <c r="R8" s="470"/>
      <c r="S8" s="2143"/>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48"/>
      <c r="J9" s="2148"/>
      <c r="K9" s="2148"/>
      <c r="L9" s="502"/>
      <c r="N9" s="2144"/>
      <c r="O9" s="2144"/>
      <c r="P9" s="499"/>
      <c r="Q9" s="499"/>
      <c r="R9" s="499"/>
      <c r="S9" s="2143"/>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45" t="s">
        <v>21</v>
      </c>
      <c r="J10" s="2149" t="s">
        <v>601</v>
      </c>
      <c r="K10" s="2149"/>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45"/>
      <c r="J11" s="2149"/>
      <c r="K11" s="2149"/>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45" t="s">
        <v>22</v>
      </c>
      <c r="J12" s="2149" t="s">
        <v>602</v>
      </c>
      <c r="K12" s="2149"/>
      <c r="L12" s="503"/>
      <c r="N12" s="2156"/>
      <c r="O12" s="2156"/>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4" t="s">
        <v>42</v>
      </c>
      <c r="D13" s="2150"/>
      <c r="E13" s="1400"/>
      <c r="F13" s="1465"/>
      <c r="G13" s="1465"/>
      <c r="H13" s="1222"/>
      <c r="I13" s="2145"/>
      <c r="J13" s="2149"/>
      <c r="K13" s="2149"/>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51"/>
      <c r="D14" s="2152"/>
      <c r="E14" s="1400"/>
      <c r="F14" s="2031" t="s">
        <v>643</v>
      </c>
      <c r="G14" s="1465"/>
      <c r="H14" s="1223"/>
      <c r="I14" s="557">
        <f>COUNTIF($C$18:$C$177,"SÍ")</f>
        <v>0</v>
      </c>
      <c r="J14" s="33" t="s">
        <v>284</v>
      </c>
      <c r="K14" s="558" t="s">
        <v>283</v>
      </c>
      <c r="L14" s="505"/>
      <c r="M14" s="198"/>
      <c r="N14" s="2153" t="s">
        <v>94</v>
      </c>
      <c r="O14" s="2153"/>
      <c r="P14" s="315"/>
      <c r="Q14" s="315"/>
      <c r="R14" s="315"/>
      <c r="S14" s="682" t="s">
        <v>489</v>
      </c>
      <c r="T14" s="315"/>
      <c r="U14" s="314"/>
      <c r="V14" s="498"/>
      <c r="W14" s="314"/>
      <c r="X14" s="1676"/>
      <c r="Y14" s="2157" t="s">
        <v>489</v>
      </c>
      <c r="Z14" s="2157"/>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1"/>
      <c r="G15" s="1465"/>
      <c r="H15" s="1199"/>
      <c r="I15" s="35" t="s">
        <v>167</v>
      </c>
      <c r="J15" s="36" t="s">
        <v>175</v>
      </c>
      <c r="K15" s="100" t="s">
        <v>156</v>
      </c>
      <c r="L15" s="102" t="s">
        <v>100</v>
      </c>
      <c r="M15" s="163"/>
      <c r="N15" s="1339" t="s">
        <v>126</v>
      </c>
      <c r="O15" s="1339" t="s">
        <v>127</v>
      </c>
      <c r="P15" s="268"/>
      <c r="Q15" s="268"/>
      <c r="R15" s="268"/>
      <c r="S15" s="79" t="s">
        <v>485</v>
      </c>
      <c r="T15" s="268"/>
      <c r="U15" s="2081" t="s">
        <v>12</v>
      </c>
      <c r="V15" s="2082"/>
      <c r="W15" s="68"/>
      <c r="X15" s="1656"/>
      <c r="Y15" s="1133"/>
      <c r="Z15" s="1129"/>
      <c r="AA15" s="2154" t="s">
        <v>64</v>
      </c>
      <c r="AB15" s="2155"/>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9"/>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EF__1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EF__2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EF__3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EF__4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EF__5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EF__6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EF__7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EF__8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EF__9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EF__10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EF__11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EF__12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EF__13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EF__14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EF__15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EF__16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EF__17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EF__18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EF__19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EF__20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EF__21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EF__22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EF__23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EF__24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EF__25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EF__26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EF__27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EF__28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EF__29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EF__30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EF__31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EF__32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EF__33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EF__34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EF__35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EF__36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EF__37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EF__38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EF__39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EF__40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EF__41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EF__42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EF__43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EF__44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EF__45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EF__46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EF__47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EF__48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EF__49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EF__50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EF__51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EF__52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EF__53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EF__54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EF__55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EF__56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EF__57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EF__58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EF__59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EF__60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EF__61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EF__62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EF__63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EF__64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EF__65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EF__66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EF__67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EF__68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EF__69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EF__70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EF__71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EF__72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EF__73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EF__74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EF__75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EF__76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EF__77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EF__78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EF__79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EF__80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EF__81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EF__82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EF__83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EF__84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EF__85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EF__86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EF__87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EF__88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EF__89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EF__90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EF__91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EF__92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EF__93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EF__94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EF__95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EF__96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EF__97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EF__98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EF__99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EF__100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EF__101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EF__102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EF__103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EF__104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EF__105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EF__106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EF__107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EF__108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EF__109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EF__110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EF__111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EF__112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EF__113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EF__114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EF__115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EF__116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EF__117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EF__118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EF__119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EF__120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EF__121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EF__122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EF__123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EF__124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EF__125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EF__126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EF__127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EF__128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EF__129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EF__130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EF__131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EF__132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EF__133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EF__134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EF__135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EF__136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EF__137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EF__138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EF__139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EF__140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EF__141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EF__142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EF__143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EF__144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EF__145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EF__146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EF__147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EF__148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EF__149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EF__150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EF__151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EF__152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EF__153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EF__154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EF__155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EF__156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EF__157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EF__158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EF__159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EF__160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C13:D14"/>
    <mergeCell ref="N14:O14"/>
    <mergeCell ref="J12:K13"/>
    <mergeCell ref="AA15:AB15"/>
    <mergeCell ref="N12:O12"/>
    <mergeCell ref="U15:V15"/>
    <mergeCell ref="Y14:Z14"/>
    <mergeCell ref="F14:F15"/>
    <mergeCell ref="S7:S9"/>
    <mergeCell ref="N4:O5"/>
    <mergeCell ref="I10:I11"/>
    <mergeCell ref="I12:I13"/>
    <mergeCell ref="K6:K7"/>
    <mergeCell ref="L6:L7"/>
    <mergeCell ref="N7:O9"/>
    <mergeCell ref="I8:K9"/>
    <mergeCell ref="J10:K11"/>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EDUCACIÓN FÍSICA  (EF)</v>
      </c>
      <c r="N2" s="475"/>
      <c r="O2" s="18"/>
      <c r="P2" s="2163" t="str">
        <f>IF($S$15&gt;0,"Si se estima una alegación, la nota corregida debe ser mayor que la reclamada.","")</f>
        <v/>
      </c>
      <c r="Q2" s="2163"/>
      <c r="R2" s="2163"/>
      <c r="S2" s="773"/>
      <c r="T2" s="773"/>
      <c r="U2" s="773"/>
      <c r="V2" s="773"/>
      <c r="W2" s="773"/>
      <c r="X2" s="773"/>
      <c r="Y2" s="760"/>
      <c r="Z2" s="760"/>
      <c r="AA2" s="815"/>
      <c r="AB2" s="400"/>
      <c r="AC2" s="806"/>
      <c r="AD2" s="24"/>
      <c r="AE2" s="116"/>
      <c r="AF2" s="49"/>
      <c r="AG2" s="1388"/>
      <c r="AH2" s="1612"/>
      <c r="AI2" s="1443"/>
      <c r="AJ2" s="2107" t="s">
        <v>39</v>
      </c>
      <c r="AK2" s="2107"/>
      <c r="AL2" s="2107"/>
      <c r="AM2" s="2107"/>
      <c r="AN2" s="2107"/>
      <c r="AO2" s="2107"/>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3"/>
      <c r="Q3" s="2163"/>
      <c r="R3" s="2163"/>
      <c r="S3" s="773"/>
      <c r="T3" s="773"/>
      <c r="U3" s="773"/>
      <c r="V3" s="773"/>
      <c r="W3" s="773"/>
      <c r="X3" s="773"/>
      <c r="Y3" s="760"/>
      <c r="Z3" s="760"/>
      <c r="AA3" s="815"/>
      <c r="AB3" s="400"/>
      <c r="AC3" s="89"/>
      <c r="AD3" s="97"/>
      <c r="AE3" s="476"/>
      <c r="AF3" s="806"/>
      <c r="AG3" s="1584"/>
      <c r="AH3" s="1612"/>
      <c r="AI3" s="1444"/>
      <c r="AJ3" s="2107"/>
      <c r="AK3" s="2107"/>
      <c r="AL3" s="2107"/>
      <c r="AM3" s="2107"/>
      <c r="AN3" s="2107"/>
      <c r="AO3" s="2107"/>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9" t="s">
        <v>67</v>
      </c>
      <c r="G4" s="2159"/>
      <c r="H4" s="2159"/>
      <c r="I4" s="1699"/>
      <c r="J4" s="1211"/>
      <c r="K4" s="91"/>
      <c r="L4" s="29" t="s">
        <v>496</v>
      </c>
      <c r="M4" s="38" t="str">
        <f>'01_Carga'!$G$6</f>
        <v>VALLADOLID</v>
      </c>
      <c r="N4" s="38"/>
      <c r="O4" s="51"/>
      <c r="P4" s="2163"/>
      <c r="Q4" s="2163"/>
      <c r="R4" s="2163"/>
      <c r="S4" s="832"/>
      <c r="T4" s="832"/>
      <c r="U4" s="760"/>
      <c r="V4" s="760"/>
      <c r="W4" s="760"/>
      <c r="X4" s="760"/>
      <c r="Y4" s="760"/>
      <c r="Z4" s="760"/>
      <c r="AA4" s="815"/>
      <c r="AB4" s="400"/>
      <c r="AC4" s="478"/>
      <c r="AD4" s="89"/>
      <c r="AE4" s="89"/>
      <c r="AF4" s="89"/>
      <c r="AG4" s="1605"/>
      <c r="AH4" s="1612"/>
      <c r="AI4" s="1351"/>
      <c r="AJ4" s="2107"/>
      <c r="AK4" s="2107"/>
      <c r="AL4" s="2107"/>
      <c r="AM4" s="2107"/>
      <c r="AN4" s="2107"/>
      <c r="AO4" s="2107"/>
      <c r="AP4" s="1351"/>
      <c r="AQ4" s="1351"/>
      <c r="AR4" s="1351"/>
      <c r="AS4" s="1351"/>
      <c r="AT4" s="1351"/>
      <c r="AU4" s="1351"/>
      <c r="AV4" s="1351"/>
      <c r="AW4" s="1351"/>
      <c r="AX4" s="1351"/>
      <c r="AY4" s="1351"/>
      <c r="AZ4" s="1351"/>
    </row>
    <row r="5" spans="1:52" s="10" customFormat="1" ht="12.75" customHeight="1" x14ac:dyDescent="0.2">
      <c r="A5" s="1524"/>
      <c r="B5" s="1406"/>
      <c r="C5" s="2158"/>
      <c r="D5" s="2158"/>
      <c r="E5" s="2126">
        <v>42539</v>
      </c>
      <c r="F5" s="2126"/>
      <c r="G5" s="2126"/>
      <c r="H5" s="2126"/>
      <c r="I5" s="1627"/>
      <c r="J5" s="1211"/>
      <c r="K5" s="91"/>
      <c r="L5" s="31" t="s">
        <v>184</v>
      </c>
      <c r="M5" s="2086" t="str">
        <f>'01_Carga'!$G$7</f>
        <v/>
      </c>
      <c r="N5" s="2086"/>
      <c r="O5" s="32"/>
      <c r="P5" s="2163" t="str">
        <f>IF($S$15&gt;0,"Modifique las notas en las hojas: 
Actas  P2A  y/o  P2B","")</f>
        <v/>
      </c>
      <c r="Q5" s="2163"/>
      <c r="R5" s="2163"/>
      <c r="S5" s="833"/>
      <c r="T5" s="833"/>
      <c r="U5" s="761"/>
      <c r="V5" s="761"/>
      <c r="W5" s="761"/>
      <c r="X5" s="761"/>
      <c r="Y5" s="761"/>
      <c r="Z5" s="760"/>
      <c r="AA5" s="815"/>
      <c r="AB5" s="400"/>
      <c r="AC5" s="13"/>
      <c r="AD5" s="54"/>
      <c r="AE5" s="246"/>
      <c r="AF5" s="478"/>
      <c r="AG5" s="1653"/>
      <c r="AH5" s="1612"/>
      <c r="AI5" s="1351"/>
      <c r="AJ5" s="2107"/>
      <c r="AK5" s="2107"/>
      <c r="AL5" s="2107"/>
      <c r="AM5" s="2107"/>
      <c r="AN5" s="2107"/>
      <c r="AO5" s="2107"/>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086"/>
      <c r="N6" s="2086"/>
      <c r="O6" s="32"/>
      <c r="P6" s="2163"/>
      <c r="Q6" s="2163"/>
      <c r="R6" s="2163"/>
      <c r="S6" s="832"/>
      <c r="T6" s="832"/>
      <c r="U6" s="760"/>
      <c r="V6" s="760"/>
      <c r="W6" s="760"/>
      <c r="X6" s="760"/>
      <c r="Y6" s="760"/>
      <c r="Z6" s="760"/>
      <c r="AA6" s="815"/>
      <c r="AB6" s="400"/>
      <c r="AC6" s="13"/>
      <c r="AD6" s="54"/>
      <c r="AE6" s="246"/>
      <c r="AF6" s="478"/>
      <c r="AG6" s="1653"/>
      <c r="AH6" s="1612"/>
      <c r="AI6" s="1351"/>
      <c r="AJ6" s="2160" t="s">
        <v>161</v>
      </c>
      <c r="AK6" s="2161"/>
      <c r="AL6" s="2161"/>
      <c r="AM6" s="2161"/>
      <c r="AN6" s="2161"/>
      <c r="AO6" s="2162"/>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087" t="s">
        <v>75</v>
      </c>
      <c r="L7" s="2087"/>
      <c r="M7" s="2087"/>
      <c r="O7" s="32"/>
      <c r="P7" s="2164" t="str">
        <f>IF($T$15&gt;0,"La nota reclamada no consta. 
Introduzca ese valor en la celda verde.","")</f>
        <v/>
      </c>
      <c r="Q7" s="2164"/>
      <c r="R7" s="2164"/>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087"/>
      <c r="L8" s="2087"/>
      <c r="M8" s="2087"/>
      <c r="O8" s="32"/>
      <c r="P8" s="2164"/>
      <c r="Q8" s="2164"/>
      <c r="R8" s="2164"/>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30" t="s">
        <v>21</v>
      </c>
      <c r="L9" s="2127" t="s">
        <v>601</v>
      </c>
      <c r="M9" s="2127"/>
      <c r="N9" s="483"/>
      <c r="O9" s="32"/>
      <c r="P9" s="2103" t="s">
        <v>209</v>
      </c>
      <c r="Q9" s="2103"/>
      <c r="R9" s="2103"/>
      <c r="S9" s="2103"/>
      <c r="T9" s="2103"/>
      <c r="U9" s="2103"/>
      <c r="V9" s="2103"/>
      <c r="W9" s="2103"/>
      <c r="X9" s="2103"/>
      <c r="Y9" s="2103"/>
      <c r="Z9" s="2103"/>
      <c r="AA9" s="2103"/>
      <c r="AB9" s="2103"/>
      <c r="AC9" s="2103"/>
      <c r="AD9" s="2103"/>
      <c r="AE9" s="2103"/>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3" t="s">
        <v>470</v>
      </c>
      <c r="D10" s="2114"/>
      <c r="E10" s="1382"/>
      <c r="F10" s="2117" t="s">
        <v>642</v>
      </c>
      <c r="G10" s="2118"/>
      <c r="H10" s="2119"/>
      <c r="I10" s="1628"/>
      <c r="J10" s="1211"/>
      <c r="K10" s="2130"/>
      <c r="L10" s="2127"/>
      <c r="M10" s="2127"/>
      <c r="N10" s="483"/>
      <c r="O10" s="32"/>
      <c r="P10" s="2103"/>
      <c r="Q10" s="2103"/>
      <c r="R10" s="2103"/>
      <c r="S10" s="2103"/>
      <c r="T10" s="2103"/>
      <c r="U10" s="2103"/>
      <c r="V10" s="2103"/>
      <c r="W10" s="2103"/>
      <c r="X10" s="2103"/>
      <c r="Y10" s="2103"/>
      <c r="Z10" s="2103"/>
      <c r="AA10" s="2103"/>
      <c r="AB10" s="2103"/>
      <c r="AC10" s="2103"/>
      <c r="AD10" s="2103"/>
      <c r="AE10" s="2103"/>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5"/>
      <c r="D11" s="2116"/>
      <c r="E11" s="1382"/>
      <c r="F11" s="2120"/>
      <c r="G11" s="2121"/>
      <c r="H11" s="2122"/>
      <c r="I11" s="1628"/>
      <c r="J11" s="1212"/>
      <c r="K11" s="2130" t="s">
        <v>22</v>
      </c>
      <c r="L11" s="2127" t="s">
        <v>602</v>
      </c>
      <c r="M11" s="2127"/>
      <c r="N11" s="485"/>
      <c r="O11" s="32"/>
      <c r="P11" s="2103"/>
      <c r="Q11" s="2103"/>
      <c r="R11" s="2103"/>
      <c r="S11" s="2103"/>
      <c r="T11" s="2103"/>
      <c r="U11" s="2103"/>
      <c r="V11" s="2103"/>
      <c r="W11" s="2103"/>
      <c r="X11" s="2103"/>
      <c r="Y11" s="2103"/>
      <c r="Z11" s="2103"/>
      <c r="AA11" s="2103"/>
      <c r="AB11" s="2103"/>
      <c r="AC11" s="2103"/>
      <c r="AD11" s="2103"/>
      <c r="AE11" s="2103"/>
      <c r="AF11" s="799"/>
      <c r="AG11" s="1563"/>
      <c r="AH11" s="1659"/>
      <c r="AI11" s="1351"/>
      <c r="AJ11" s="2111" t="s">
        <v>182</v>
      </c>
      <c r="AK11" s="2111"/>
      <c r="AL11" s="2111"/>
      <c r="AM11" s="2111"/>
      <c r="AN11" s="2111"/>
      <c r="AO11" s="2111"/>
      <c r="AP11" s="1351"/>
      <c r="AQ11" s="1351"/>
      <c r="AR11" s="1351"/>
      <c r="AS11" s="1351"/>
      <c r="AT11" s="1351"/>
      <c r="AU11" s="1351"/>
      <c r="AV11" s="1351"/>
      <c r="AW11" s="1351"/>
      <c r="AX11" s="1351"/>
      <c r="AY11" s="1351"/>
      <c r="AZ11" s="1351"/>
    </row>
    <row r="12" spans="1:52" s="27" customFormat="1" ht="12.75" customHeight="1" x14ac:dyDescent="0.2">
      <c r="A12" s="1525"/>
      <c r="B12" s="1395"/>
      <c r="C12" s="2115"/>
      <c r="D12" s="2116"/>
      <c r="E12" s="1395"/>
      <c r="F12" s="2120"/>
      <c r="G12" s="2121"/>
      <c r="H12" s="2122"/>
      <c r="I12" s="1628"/>
      <c r="J12" s="1212"/>
      <c r="K12" s="2130"/>
      <c r="L12" s="2127"/>
      <c r="M12" s="2127"/>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12"/>
      <c r="AK12" s="2112"/>
      <c r="AL12" s="2112"/>
      <c r="AM12" s="2112"/>
      <c r="AN12" s="2112"/>
      <c r="AO12" s="2112"/>
      <c r="AP12" s="1443"/>
      <c r="AQ12" s="1443"/>
      <c r="AR12" s="1443"/>
      <c r="AS12" s="1443"/>
      <c r="AT12" s="1443"/>
      <c r="AU12" s="1443"/>
      <c r="AV12" s="1443"/>
      <c r="AW12" s="1443"/>
      <c r="AX12" s="1443"/>
      <c r="AY12" s="1443"/>
      <c r="AZ12" s="1443"/>
    </row>
    <row r="13" spans="1:52" s="27" customFormat="1" ht="12.75" customHeight="1" x14ac:dyDescent="0.25">
      <c r="A13" s="1525"/>
      <c r="B13" s="1395"/>
      <c r="C13" s="2115"/>
      <c r="D13" s="2116"/>
      <c r="E13" s="1395"/>
      <c r="F13" s="2120"/>
      <c r="G13" s="2123"/>
      <c r="H13" s="2124"/>
      <c r="I13" s="1628"/>
      <c r="J13" s="1213"/>
      <c r="K13" s="2125" t="s">
        <v>95</v>
      </c>
      <c r="L13" s="2125"/>
      <c r="M13" s="2125"/>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12"/>
      <c r="AK13" s="2112"/>
      <c r="AL13" s="2112"/>
      <c r="AM13" s="2112"/>
      <c r="AN13" s="2112"/>
      <c r="AO13" s="2112"/>
      <c r="AP13" s="1443"/>
      <c r="AQ13" s="1443"/>
      <c r="AR13" s="1443"/>
      <c r="AS13" s="1443"/>
      <c r="AT13" s="1443"/>
      <c r="AU13" s="1443"/>
      <c r="AV13" s="1443"/>
      <c r="AW13" s="1443"/>
      <c r="AX13" s="1443"/>
      <c r="AY13" s="1443"/>
      <c r="AZ13" s="1443"/>
    </row>
    <row r="14" spans="1:52" s="27" customFormat="1" ht="3.95" customHeight="1" x14ac:dyDescent="0.2">
      <c r="A14" s="1525"/>
      <c r="B14" s="1395"/>
      <c r="C14" s="2115"/>
      <c r="D14" s="2116"/>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81" t="s">
        <v>12</v>
      </c>
      <c r="AE15" s="2082"/>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9"/>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EF__1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04"/>
      <c r="AK18" s="2104"/>
      <c r="AL18" s="2104"/>
      <c r="AM18" s="2104"/>
      <c r="AN18" s="2104"/>
      <c r="AO18" s="2104"/>
      <c r="AP18" s="2104"/>
      <c r="AQ18" s="1442"/>
      <c r="AR18" s="1442"/>
      <c r="AS18" s="1442"/>
      <c r="AT18" s="1442"/>
      <c r="AU18" s="1442"/>
      <c r="AV18" s="1442"/>
      <c r="AW18" s="1442"/>
      <c r="AX18" s="1442"/>
      <c r="AY18" s="1442"/>
      <c r="AZ18" s="1442"/>
    </row>
    <row r="19" spans="1:52" s="34" customFormat="1" ht="18" customHeight="1" x14ac:dyDescent="0.2">
      <c r="A19" s="1527" t="str">
        <f>CONCATENATE('01_Carga'!$M$5,"_",$J19)</f>
        <v>EF__2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04"/>
      <c r="AK19" s="2104"/>
      <c r="AL19" s="2104"/>
      <c r="AM19" s="2104"/>
      <c r="AN19" s="2104"/>
      <c r="AO19" s="2104"/>
      <c r="AP19" s="2104"/>
      <c r="AQ19" s="1442"/>
      <c r="AR19" s="1442"/>
      <c r="AS19" s="1442"/>
      <c r="AT19" s="1442"/>
      <c r="AU19" s="1442"/>
      <c r="AV19" s="1442"/>
      <c r="AW19" s="1442"/>
      <c r="AX19" s="1442"/>
      <c r="AY19" s="1442"/>
      <c r="AZ19" s="1442"/>
    </row>
    <row r="20" spans="1:52" s="34" customFormat="1" ht="18" customHeight="1" x14ac:dyDescent="0.2">
      <c r="A20" s="1527" t="str">
        <f>CONCATENATE('01_Carga'!$M$5,"_",$J20)</f>
        <v>EF__3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04"/>
      <c r="AK20" s="2104"/>
      <c r="AL20" s="2104"/>
      <c r="AM20" s="2104"/>
      <c r="AN20" s="2104"/>
      <c r="AO20" s="2104"/>
      <c r="AP20" s="2104"/>
      <c r="AQ20" s="1442"/>
      <c r="AR20" s="1442"/>
      <c r="AS20" s="1442"/>
      <c r="AT20" s="1442"/>
      <c r="AU20" s="1442"/>
      <c r="AV20" s="1442"/>
      <c r="AW20" s="1442"/>
      <c r="AX20" s="1442"/>
      <c r="AY20" s="1442"/>
      <c r="AZ20" s="1442"/>
    </row>
    <row r="21" spans="1:52" s="34" customFormat="1" ht="18" customHeight="1" x14ac:dyDescent="0.2">
      <c r="A21" s="73" t="str">
        <f>CONCATENATE('01_Carga'!$M$5,"_",$J21)</f>
        <v>EF__4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04"/>
      <c r="AK21" s="2104"/>
      <c r="AL21" s="2104"/>
      <c r="AM21" s="2104"/>
      <c r="AN21" s="2104"/>
      <c r="AO21" s="2104"/>
      <c r="AP21" s="2104"/>
      <c r="AQ21" s="1442"/>
      <c r="AR21" s="1442"/>
      <c r="AS21" s="1442"/>
      <c r="AT21" s="1442"/>
      <c r="AU21" s="1442"/>
      <c r="AV21" s="1442"/>
      <c r="AW21" s="1442"/>
      <c r="AX21" s="1442"/>
      <c r="AY21" s="1442"/>
      <c r="AZ21" s="1442"/>
    </row>
    <row r="22" spans="1:52" s="34" customFormat="1" ht="18" customHeight="1" x14ac:dyDescent="0.2">
      <c r="A22" s="73" t="str">
        <f>CONCATENATE('01_Carga'!$M$5,"_",$J22)</f>
        <v>EF__5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04"/>
      <c r="AK22" s="2104"/>
      <c r="AL22" s="2104"/>
      <c r="AM22" s="2104"/>
      <c r="AN22" s="2104"/>
      <c r="AO22" s="2104"/>
      <c r="AP22" s="2104"/>
      <c r="AQ22" s="1442"/>
      <c r="AR22" s="1442"/>
      <c r="AS22" s="1442"/>
      <c r="AT22" s="1442"/>
      <c r="AU22" s="1442"/>
      <c r="AV22" s="1442"/>
      <c r="AW22" s="1442"/>
      <c r="AX22" s="1442"/>
      <c r="AY22" s="1442"/>
      <c r="AZ22" s="1442"/>
    </row>
    <row r="23" spans="1:52" s="34" customFormat="1" ht="18" customHeight="1" x14ac:dyDescent="0.2">
      <c r="A23" s="73" t="str">
        <f>CONCATENATE('01_Carga'!$M$5,"_",$J23)</f>
        <v>EF__6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04"/>
      <c r="AK23" s="2104"/>
      <c r="AL23" s="2104"/>
      <c r="AM23" s="2104"/>
      <c r="AN23" s="2104"/>
      <c r="AO23" s="2104"/>
      <c r="AP23" s="2104"/>
      <c r="AQ23" s="1442"/>
      <c r="AR23" s="1442"/>
      <c r="AS23" s="1442"/>
      <c r="AT23" s="1442"/>
      <c r="AU23" s="1442"/>
      <c r="AV23" s="1442"/>
      <c r="AW23" s="1442"/>
      <c r="AX23" s="1442"/>
      <c r="AY23" s="1442"/>
      <c r="AZ23" s="1442"/>
    </row>
    <row r="24" spans="1:52" s="34" customFormat="1" ht="18" customHeight="1" x14ac:dyDescent="0.2">
      <c r="A24" s="73" t="str">
        <f>CONCATENATE('01_Carga'!$M$5,"_",$J24)</f>
        <v>EF__7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04"/>
      <c r="AK24" s="2104"/>
      <c r="AL24" s="2104"/>
      <c r="AM24" s="2104"/>
      <c r="AN24" s="2104"/>
      <c r="AO24" s="2104"/>
      <c r="AP24" s="2104"/>
      <c r="AQ24" s="1442"/>
      <c r="AR24" s="1442"/>
      <c r="AS24" s="1442"/>
      <c r="AT24" s="1442"/>
      <c r="AU24" s="1442"/>
      <c r="AV24" s="1442"/>
      <c r="AW24" s="1442"/>
      <c r="AX24" s="1442"/>
      <c r="AY24" s="1442"/>
      <c r="AZ24" s="1442"/>
    </row>
    <row r="25" spans="1:52" s="34" customFormat="1" ht="18" customHeight="1" x14ac:dyDescent="0.2">
      <c r="A25" s="73" t="str">
        <f>CONCATENATE('01_Carga'!$M$5,"_",$J25)</f>
        <v>EF__8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04"/>
      <c r="AK25" s="2104"/>
      <c r="AL25" s="2104"/>
      <c r="AM25" s="2104"/>
      <c r="AN25" s="2104"/>
      <c r="AO25" s="2104"/>
      <c r="AP25" s="2104"/>
      <c r="AQ25" s="1442"/>
      <c r="AR25" s="1442"/>
      <c r="AS25" s="1442"/>
      <c r="AT25" s="1442"/>
      <c r="AU25" s="1442"/>
      <c r="AV25" s="1442"/>
      <c r="AW25" s="1442"/>
      <c r="AX25" s="1442"/>
      <c r="AY25" s="1442"/>
      <c r="AZ25" s="1442"/>
    </row>
    <row r="26" spans="1:52" s="34" customFormat="1" ht="18" customHeight="1" x14ac:dyDescent="0.2">
      <c r="A26" s="73" t="str">
        <f>CONCATENATE('01_Carga'!$M$5,"_",$J26)</f>
        <v>EF__9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04"/>
      <c r="AK26" s="2104"/>
      <c r="AL26" s="2104"/>
      <c r="AM26" s="2104"/>
      <c r="AN26" s="2104"/>
      <c r="AO26" s="2104"/>
      <c r="AP26" s="2104"/>
      <c r="AQ26" s="1442"/>
      <c r="AR26" s="1442"/>
      <c r="AS26" s="1442"/>
      <c r="AT26" s="1442"/>
      <c r="AU26" s="1442"/>
      <c r="AV26" s="1442"/>
      <c r="AW26" s="1442"/>
      <c r="AX26" s="1442"/>
      <c r="AY26" s="1442"/>
      <c r="AZ26" s="1442"/>
    </row>
    <row r="27" spans="1:52" s="34" customFormat="1" ht="18" customHeight="1" x14ac:dyDescent="0.2">
      <c r="A27" s="73" t="str">
        <f>CONCATENATE('01_Carga'!$M$5,"_",$J27)</f>
        <v>EF__10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04"/>
      <c r="AK27" s="2104"/>
      <c r="AL27" s="2104"/>
      <c r="AM27" s="2104"/>
      <c r="AN27" s="2104"/>
      <c r="AO27" s="2104"/>
      <c r="AP27" s="2104"/>
      <c r="AQ27" s="1442"/>
      <c r="AR27" s="1442"/>
      <c r="AS27" s="1442"/>
      <c r="AT27" s="1442"/>
      <c r="AU27" s="1442"/>
      <c r="AV27" s="1442"/>
      <c r="AW27" s="1442"/>
      <c r="AX27" s="1442"/>
      <c r="AY27" s="1442"/>
      <c r="AZ27" s="1442"/>
    </row>
    <row r="28" spans="1:52" s="34" customFormat="1" ht="18" customHeight="1" x14ac:dyDescent="0.2">
      <c r="A28" s="73" t="str">
        <f>CONCATENATE('01_Carga'!$M$5,"_",$J28)</f>
        <v>EF__11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04"/>
      <c r="AK28" s="2104"/>
      <c r="AL28" s="2104"/>
      <c r="AM28" s="2104"/>
      <c r="AN28" s="2104"/>
      <c r="AO28" s="2104"/>
      <c r="AP28" s="2104"/>
      <c r="AQ28" s="1442"/>
      <c r="AR28" s="1442"/>
      <c r="AS28" s="1442"/>
      <c r="AT28" s="1442"/>
      <c r="AU28" s="1442"/>
      <c r="AV28" s="1442"/>
      <c r="AW28" s="1442"/>
      <c r="AX28" s="1442"/>
      <c r="AY28" s="1442"/>
      <c r="AZ28" s="1442"/>
    </row>
    <row r="29" spans="1:52" s="34" customFormat="1" ht="18" customHeight="1" x14ac:dyDescent="0.2">
      <c r="A29" s="73" t="str">
        <f>CONCATENATE('01_Carga'!$M$5,"_",$J29)</f>
        <v>EF__12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04"/>
      <c r="AK29" s="2104"/>
      <c r="AL29" s="2104"/>
      <c r="AM29" s="2104"/>
      <c r="AN29" s="2104"/>
      <c r="AO29" s="2104"/>
      <c r="AP29" s="2104"/>
      <c r="AQ29" s="1442"/>
      <c r="AR29" s="1442"/>
      <c r="AS29" s="1442"/>
      <c r="AT29" s="1442"/>
      <c r="AU29" s="1442"/>
      <c r="AV29" s="1442"/>
      <c r="AW29" s="1442"/>
      <c r="AX29" s="1442"/>
      <c r="AY29" s="1442"/>
      <c r="AZ29" s="1442"/>
    </row>
    <row r="30" spans="1:52" s="34" customFormat="1" ht="18" customHeight="1" x14ac:dyDescent="0.2">
      <c r="A30" s="73" t="str">
        <f>CONCATENATE('01_Carga'!$M$5,"_",$J30)</f>
        <v>EF__13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04"/>
      <c r="AK30" s="2104"/>
      <c r="AL30" s="2104"/>
      <c r="AM30" s="2104"/>
      <c r="AN30" s="2104"/>
      <c r="AO30" s="2104"/>
      <c r="AP30" s="2104"/>
      <c r="AQ30" s="1442"/>
      <c r="AR30" s="1442"/>
      <c r="AS30" s="1442"/>
      <c r="AT30" s="1442"/>
      <c r="AU30" s="1442"/>
      <c r="AV30" s="1442"/>
      <c r="AW30" s="1442"/>
      <c r="AX30" s="1442"/>
      <c r="AY30" s="1442"/>
      <c r="AZ30" s="1442"/>
    </row>
    <row r="31" spans="1:52" s="34" customFormat="1" ht="18" customHeight="1" x14ac:dyDescent="0.2">
      <c r="A31" s="73" t="str">
        <f>CONCATENATE('01_Carga'!$M$5,"_",$J31)</f>
        <v>EF__14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04"/>
      <c r="AK31" s="2104"/>
      <c r="AL31" s="2104"/>
      <c r="AM31" s="2104"/>
      <c r="AN31" s="2104"/>
      <c r="AO31" s="2104"/>
      <c r="AP31" s="2104"/>
      <c r="AQ31" s="1442"/>
      <c r="AR31" s="1442"/>
      <c r="AS31" s="1442"/>
      <c r="AT31" s="1442"/>
      <c r="AU31" s="1442"/>
      <c r="AV31" s="1442"/>
      <c r="AW31" s="1442"/>
      <c r="AX31" s="1442"/>
      <c r="AY31" s="1442"/>
      <c r="AZ31" s="1442"/>
    </row>
    <row r="32" spans="1:52" s="34" customFormat="1" ht="18" customHeight="1" x14ac:dyDescent="0.2">
      <c r="A32" s="73" t="str">
        <f>CONCATENATE('01_Carga'!$M$5,"_",$J32)</f>
        <v>EF__15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04"/>
      <c r="AK32" s="2104"/>
      <c r="AL32" s="2104"/>
      <c r="AM32" s="2104"/>
      <c r="AN32" s="2104"/>
      <c r="AO32" s="2104"/>
      <c r="AP32" s="2104"/>
      <c r="AQ32" s="1442"/>
      <c r="AR32" s="1442"/>
      <c r="AS32" s="1442"/>
      <c r="AT32" s="1442"/>
      <c r="AU32" s="1442"/>
      <c r="AV32" s="1442"/>
      <c r="AW32" s="1442"/>
      <c r="AX32" s="1442"/>
      <c r="AY32" s="1442"/>
      <c r="AZ32" s="1442"/>
    </row>
    <row r="33" spans="1:52" s="34" customFormat="1" ht="18" customHeight="1" x14ac:dyDescent="0.2">
      <c r="A33" s="73" t="str">
        <f>CONCATENATE('01_Carga'!$M$5,"_",$J33)</f>
        <v>EF__16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04"/>
      <c r="AK33" s="2104"/>
      <c r="AL33" s="2104"/>
      <c r="AM33" s="2104"/>
      <c r="AN33" s="2104"/>
      <c r="AO33" s="2104"/>
      <c r="AP33" s="2104"/>
      <c r="AQ33" s="1442"/>
      <c r="AR33" s="1442"/>
      <c r="AS33" s="1442"/>
      <c r="AT33" s="1442"/>
      <c r="AU33" s="1442"/>
      <c r="AV33" s="1442"/>
      <c r="AW33" s="1442"/>
      <c r="AX33" s="1442"/>
      <c r="AY33" s="1442"/>
      <c r="AZ33" s="1442"/>
    </row>
    <row r="34" spans="1:52" s="34" customFormat="1" ht="18" customHeight="1" x14ac:dyDescent="0.2">
      <c r="A34" s="73" t="str">
        <f>CONCATENATE('01_Carga'!$M$5,"_",$J34)</f>
        <v>EF__17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04"/>
      <c r="AK34" s="2104"/>
      <c r="AL34" s="2104"/>
      <c r="AM34" s="2104"/>
      <c r="AN34" s="2104"/>
      <c r="AO34" s="2104"/>
      <c r="AP34" s="2104"/>
      <c r="AQ34" s="1442"/>
      <c r="AR34" s="1442"/>
      <c r="AS34" s="1442"/>
      <c r="AT34" s="1442"/>
      <c r="AU34" s="1442"/>
      <c r="AV34" s="1442"/>
      <c r="AW34" s="1442"/>
      <c r="AX34" s="1442"/>
      <c r="AY34" s="1442"/>
      <c r="AZ34" s="1442"/>
    </row>
    <row r="35" spans="1:52" s="34" customFormat="1" ht="18" customHeight="1" x14ac:dyDescent="0.2">
      <c r="A35" s="73" t="str">
        <f>CONCATENATE('01_Carga'!$M$5,"_",$J35)</f>
        <v>EF__18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04"/>
      <c r="AK35" s="2104"/>
      <c r="AL35" s="2104"/>
      <c r="AM35" s="2104"/>
      <c r="AN35" s="2104"/>
      <c r="AO35" s="2104"/>
      <c r="AP35" s="2104"/>
      <c r="AQ35" s="1442"/>
      <c r="AR35" s="1442"/>
      <c r="AS35" s="1442"/>
      <c r="AT35" s="1442"/>
      <c r="AU35" s="1442"/>
      <c r="AV35" s="1442"/>
      <c r="AW35" s="1442"/>
      <c r="AX35" s="1442"/>
      <c r="AY35" s="1442"/>
      <c r="AZ35" s="1442"/>
    </row>
    <row r="36" spans="1:52" s="34" customFormat="1" ht="18" customHeight="1" x14ac:dyDescent="0.2">
      <c r="A36" s="73" t="str">
        <f>CONCATENATE('01_Carga'!$M$5,"_",$J36)</f>
        <v>EF__19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04"/>
      <c r="AK36" s="2104"/>
      <c r="AL36" s="2104"/>
      <c r="AM36" s="2104"/>
      <c r="AN36" s="2104"/>
      <c r="AO36" s="2104"/>
      <c r="AP36" s="2104"/>
      <c r="AQ36" s="1442"/>
      <c r="AR36" s="1442"/>
      <c r="AS36" s="1442"/>
      <c r="AT36" s="1442"/>
      <c r="AU36" s="1442"/>
      <c r="AV36" s="1442"/>
      <c r="AW36" s="1442"/>
      <c r="AX36" s="1442"/>
      <c r="AY36" s="1442"/>
      <c r="AZ36" s="1442"/>
    </row>
    <row r="37" spans="1:52" s="34" customFormat="1" ht="18" customHeight="1" x14ac:dyDescent="0.2">
      <c r="A37" s="73" t="str">
        <f>CONCATENATE('01_Carga'!$M$5,"_",$J37)</f>
        <v>EF__20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04"/>
      <c r="AK37" s="2104"/>
      <c r="AL37" s="2104"/>
      <c r="AM37" s="2104"/>
      <c r="AN37" s="2104"/>
      <c r="AO37" s="2104"/>
      <c r="AP37" s="2104"/>
      <c r="AQ37" s="1442"/>
      <c r="AR37" s="1442"/>
      <c r="AS37" s="1442"/>
      <c r="AT37" s="1442"/>
      <c r="AU37" s="1442"/>
      <c r="AV37" s="1442"/>
      <c r="AW37" s="1442"/>
      <c r="AX37" s="1442"/>
      <c r="AY37" s="1442"/>
      <c r="AZ37" s="1442"/>
    </row>
    <row r="38" spans="1:52" s="34" customFormat="1" ht="18" customHeight="1" x14ac:dyDescent="0.2">
      <c r="A38" s="73" t="str">
        <f>CONCATENATE('01_Carga'!$M$5,"_",$J38)</f>
        <v>EF__21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04"/>
      <c r="AK38" s="2104"/>
      <c r="AL38" s="2104"/>
      <c r="AM38" s="2104"/>
      <c r="AN38" s="2104"/>
      <c r="AO38" s="2104"/>
      <c r="AP38" s="2104"/>
      <c r="AQ38" s="1442"/>
      <c r="AR38" s="1442"/>
      <c r="AS38" s="1442"/>
      <c r="AT38" s="1442"/>
      <c r="AU38" s="1442"/>
      <c r="AV38" s="1442"/>
      <c r="AW38" s="1442"/>
      <c r="AX38" s="1442"/>
      <c r="AY38" s="1442"/>
      <c r="AZ38" s="1442"/>
    </row>
    <row r="39" spans="1:52" s="34" customFormat="1" ht="18" customHeight="1" x14ac:dyDescent="0.2">
      <c r="A39" s="73" t="str">
        <f>CONCATENATE('01_Carga'!$M$5,"_",$J39)</f>
        <v>EF__22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04"/>
      <c r="AK39" s="2104"/>
      <c r="AL39" s="2104"/>
      <c r="AM39" s="2104"/>
      <c r="AN39" s="2104"/>
      <c r="AO39" s="2104"/>
      <c r="AP39" s="2104"/>
      <c r="AQ39" s="1442"/>
      <c r="AR39" s="1442"/>
      <c r="AS39" s="1442"/>
      <c r="AT39" s="1442"/>
      <c r="AU39" s="1442"/>
      <c r="AV39" s="1442"/>
      <c r="AW39" s="1442"/>
      <c r="AX39" s="1442"/>
      <c r="AY39" s="1442"/>
      <c r="AZ39" s="1442"/>
    </row>
    <row r="40" spans="1:52" s="34" customFormat="1" ht="18" customHeight="1" x14ac:dyDescent="0.2">
      <c r="A40" s="73" t="str">
        <f>CONCATENATE('01_Carga'!$M$5,"_",$J40)</f>
        <v>EF__23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04"/>
      <c r="AK40" s="2104"/>
      <c r="AL40" s="2104"/>
      <c r="AM40" s="2104"/>
      <c r="AN40" s="2104"/>
      <c r="AO40" s="2104"/>
      <c r="AP40" s="2104"/>
      <c r="AQ40" s="1442"/>
      <c r="AR40" s="1442"/>
      <c r="AS40" s="1442"/>
      <c r="AT40" s="1442"/>
      <c r="AU40" s="1442"/>
      <c r="AV40" s="1442"/>
      <c r="AW40" s="1442"/>
      <c r="AX40" s="1442"/>
      <c r="AY40" s="1442"/>
      <c r="AZ40" s="1442"/>
    </row>
    <row r="41" spans="1:52" s="34" customFormat="1" ht="18" customHeight="1" x14ac:dyDescent="0.2">
      <c r="A41" s="73" t="str">
        <f>CONCATENATE('01_Carga'!$M$5,"_",$J41)</f>
        <v>EF__24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04"/>
      <c r="AK41" s="2104"/>
      <c r="AL41" s="2104"/>
      <c r="AM41" s="2104"/>
      <c r="AN41" s="2104"/>
      <c r="AO41" s="2104"/>
      <c r="AP41" s="2104"/>
      <c r="AQ41" s="1442"/>
      <c r="AR41" s="1442"/>
      <c r="AS41" s="1442"/>
      <c r="AT41" s="1442"/>
      <c r="AU41" s="1442"/>
      <c r="AV41" s="1442"/>
      <c r="AW41" s="1442"/>
      <c r="AX41" s="1442"/>
      <c r="AY41" s="1442"/>
      <c r="AZ41" s="1442"/>
    </row>
    <row r="42" spans="1:52" s="34" customFormat="1" ht="18" customHeight="1" x14ac:dyDescent="0.2">
      <c r="A42" s="73" t="str">
        <f>CONCATENATE('01_Carga'!$M$5,"_",$J42)</f>
        <v>EF__25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04"/>
      <c r="AK42" s="2104"/>
      <c r="AL42" s="2104"/>
      <c r="AM42" s="2104"/>
      <c r="AN42" s="2104"/>
      <c r="AO42" s="2104"/>
      <c r="AP42" s="2104"/>
      <c r="AQ42" s="1442"/>
      <c r="AR42" s="1442"/>
      <c r="AS42" s="1442"/>
      <c r="AT42" s="1442"/>
      <c r="AU42" s="1442"/>
      <c r="AV42" s="1442"/>
      <c r="AW42" s="1442"/>
      <c r="AX42" s="1442"/>
      <c r="AY42" s="1442"/>
      <c r="AZ42" s="1442"/>
    </row>
    <row r="43" spans="1:52" s="34" customFormat="1" ht="18" customHeight="1" x14ac:dyDescent="0.2">
      <c r="A43" s="73" t="str">
        <f>CONCATENATE('01_Carga'!$M$5,"_",$J43)</f>
        <v>EF__26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04"/>
      <c r="AK43" s="2104"/>
      <c r="AL43" s="2104"/>
      <c r="AM43" s="2104"/>
      <c r="AN43" s="2104"/>
      <c r="AO43" s="2104"/>
      <c r="AP43" s="2104"/>
      <c r="AQ43" s="1442"/>
      <c r="AR43" s="1442"/>
      <c r="AS43" s="1442"/>
      <c r="AT43" s="1442"/>
      <c r="AU43" s="1442"/>
      <c r="AV43" s="1442"/>
      <c r="AW43" s="1442"/>
      <c r="AX43" s="1442"/>
      <c r="AY43" s="1442"/>
      <c r="AZ43" s="1442"/>
    </row>
    <row r="44" spans="1:52" s="34" customFormat="1" ht="18" customHeight="1" x14ac:dyDescent="0.2">
      <c r="A44" s="73" t="str">
        <f>CONCATENATE('01_Carga'!$M$5,"_",$J44)</f>
        <v>EF__27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04"/>
      <c r="AK44" s="2104"/>
      <c r="AL44" s="2104"/>
      <c r="AM44" s="2104"/>
      <c r="AN44" s="2104"/>
      <c r="AO44" s="2104"/>
      <c r="AP44" s="2104"/>
      <c r="AQ44" s="1442"/>
      <c r="AR44" s="1442"/>
      <c r="AS44" s="1442"/>
      <c r="AT44" s="1442"/>
      <c r="AU44" s="1442"/>
      <c r="AV44" s="1442"/>
      <c r="AW44" s="1442"/>
      <c r="AX44" s="1442"/>
      <c r="AY44" s="1442"/>
      <c r="AZ44" s="1442"/>
    </row>
    <row r="45" spans="1:52" s="34" customFormat="1" ht="18" customHeight="1" x14ac:dyDescent="0.2">
      <c r="A45" s="73" t="str">
        <f>CONCATENATE('01_Carga'!$M$5,"_",$J45)</f>
        <v>EF__28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04"/>
      <c r="AK45" s="2104"/>
      <c r="AL45" s="2104"/>
      <c r="AM45" s="2104"/>
      <c r="AN45" s="2104"/>
      <c r="AO45" s="2104"/>
      <c r="AP45" s="2104"/>
      <c r="AQ45" s="1442"/>
      <c r="AR45" s="1442"/>
      <c r="AS45" s="1442"/>
      <c r="AT45" s="1442"/>
      <c r="AU45" s="1442"/>
      <c r="AV45" s="1442"/>
      <c r="AW45" s="1442"/>
      <c r="AX45" s="1442"/>
      <c r="AY45" s="1442"/>
      <c r="AZ45" s="1442"/>
    </row>
    <row r="46" spans="1:52" s="34" customFormat="1" ht="18" customHeight="1" x14ac:dyDescent="0.2">
      <c r="A46" s="73" t="str">
        <f>CONCATENATE('01_Carga'!$M$5,"_",$J46)</f>
        <v>EF__29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04"/>
      <c r="AK46" s="2104"/>
      <c r="AL46" s="2104"/>
      <c r="AM46" s="2104"/>
      <c r="AN46" s="2104"/>
      <c r="AO46" s="2104"/>
      <c r="AP46" s="2104"/>
      <c r="AQ46" s="1442"/>
      <c r="AR46" s="1442"/>
      <c r="AS46" s="1442"/>
      <c r="AT46" s="1442"/>
      <c r="AU46" s="1442"/>
      <c r="AV46" s="1442"/>
      <c r="AW46" s="1442"/>
      <c r="AX46" s="1442"/>
      <c r="AY46" s="1442"/>
      <c r="AZ46" s="1442"/>
    </row>
    <row r="47" spans="1:52" s="34" customFormat="1" ht="18" customHeight="1" x14ac:dyDescent="0.2">
      <c r="A47" s="73" t="str">
        <f>CONCATENATE('01_Carga'!$M$5,"_",$J47)</f>
        <v>EF__30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04"/>
      <c r="AK47" s="2104"/>
      <c r="AL47" s="2104"/>
      <c r="AM47" s="2104"/>
      <c r="AN47" s="2104"/>
      <c r="AO47" s="2104"/>
      <c r="AP47" s="2104"/>
      <c r="AQ47" s="1442"/>
      <c r="AR47" s="1442"/>
      <c r="AS47" s="1442"/>
      <c r="AT47" s="1442"/>
      <c r="AU47" s="1442"/>
      <c r="AV47" s="1442"/>
      <c r="AW47" s="1442"/>
      <c r="AX47" s="1442"/>
      <c r="AY47" s="1442"/>
      <c r="AZ47" s="1442"/>
    </row>
    <row r="48" spans="1:52" s="34" customFormat="1" ht="18" customHeight="1" x14ac:dyDescent="0.2">
      <c r="A48" s="73" t="str">
        <f>CONCATENATE('01_Carga'!$M$5,"_",$J48)</f>
        <v>EF__31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04"/>
      <c r="AK48" s="2104"/>
      <c r="AL48" s="2104"/>
      <c r="AM48" s="2104"/>
      <c r="AN48" s="2104"/>
      <c r="AO48" s="2104"/>
      <c r="AP48" s="2104"/>
      <c r="AQ48" s="1442"/>
      <c r="AR48" s="1442"/>
      <c r="AS48" s="1442"/>
      <c r="AT48" s="1442"/>
      <c r="AU48" s="1442"/>
      <c r="AV48" s="1442"/>
      <c r="AW48" s="1442"/>
      <c r="AX48" s="1442"/>
      <c r="AY48" s="1442"/>
      <c r="AZ48" s="1442"/>
    </row>
    <row r="49" spans="1:52" s="34" customFormat="1" ht="18" customHeight="1" x14ac:dyDescent="0.2">
      <c r="A49" s="73" t="str">
        <f>CONCATENATE('01_Carga'!$M$5,"_",$J49)</f>
        <v>EF__32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04"/>
      <c r="AK49" s="2104"/>
      <c r="AL49" s="2104"/>
      <c r="AM49" s="2104"/>
      <c r="AN49" s="2104"/>
      <c r="AO49" s="2104"/>
      <c r="AP49" s="2104"/>
      <c r="AQ49" s="1442"/>
      <c r="AR49" s="1442"/>
      <c r="AS49" s="1442"/>
      <c r="AT49" s="1442"/>
      <c r="AU49" s="1442"/>
      <c r="AV49" s="1442"/>
      <c r="AW49" s="1442"/>
      <c r="AX49" s="1442"/>
      <c r="AY49" s="1442"/>
      <c r="AZ49" s="1442"/>
    </row>
    <row r="50" spans="1:52" s="34" customFormat="1" ht="18" customHeight="1" x14ac:dyDescent="0.2">
      <c r="A50" s="73" t="str">
        <f>CONCATENATE('01_Carga'!$M$5,"_",$J50)</f>
        <v>EF__33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04"/>
      <c r="AK50" s="2104"/>
      <c r="AL50" s="2104"/>
      <c r="AM50" s="2104"/>
      <c r="AN50" s="2104"/>
      <c r="AO50" s="2104"/>
      <c r="AP50" s="2104"/>
      <c r="AQ50" s="1442"/>
      <c r="AR50" s="1442"/>
      <c r="AS50" s="1442"/>
      <c r="AT50" s="1442"/>
      <c r="AU50" s="1442"/>
      <c r="AV50" s="1442"/>
      <c r="AW50" s="1442"/>
      <c r="AX50" s="1442"/>
      <c r="AY50" s="1442"/>
      <c r="AZ50" s="1442"/>
    </row>
    <row r="51" spans="1:52" s="34" customFormat="1" ht="18" customHeight="1" x14ac:dyDescent="0.2">
      <c r="A51" s="73" t="str">
        <f>CONCATENATE('01_Carga'!$M$5,"_",$J51)</f>
        <v>EF__34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04"/>
      <c r="AK51" s="2104"/>
      <c r="AL51" s="2104"/>
      <c r="AM51" s="2104"/>
      <c r="AN51" s="2104"/>
      <c r="AO51" s="2104"/>
      <c r="AP51" s="2104"/>
      <c r="AQ51" s="1442"/>
      <c r="AR51" s="1442"/>
      <c r="AS51" s="1442"/>
      <c r="AT51" s="1442"/>
      <c r="AU51" s="1442"/>
      <c r="AV51" s="1442"/>
      <c r="AW51" s="1442"/>
      <c r="AX51" s="1442"/>
      <c r="AY51" s="1442"/>
      <c r="AZ51" s="1442"/>
    </row>
    <row r="52" spans="1:52" s="34" customFormat="1" ht="18" customHeight="1" x14ac:dyDescent="0.2">
      <c r="A52" s="73" t="str">
        <f>CONCATENATE('01_Carga'!$M$5,"_",$J52)</f>
        <v>EF__35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04"/>
      <c r="AK52" s="2104"/>
      <c r="AL52" s="2104"/>
      <c r="AM52" s="2104"/>
      <c r="AN52" s="2104"/>
      <c r="AO52" s="2104"/>
      <c r="AP52" s="2104"/>
      <c r="AQ52" s="1442"/>
      <c r="AR52" s="1442"/>
      <c r="AS52" s="1442"/>
      <c r="AT52" s="1442"/>
      <c r="AU52" s="1442"/>
      <c r="AV52" s="1442"/>
      <c r="AW52" s="1442"/>
      <c r="AX52" s="1442"/>
      <c r="AY52" s="1442"/>
      <c r="AZ52" s="1442"/>
    </row>
    <row r="53" spans="1:52" s="34" customFormat="1" ht="18" customHeight="1" x14ac:dyDescent="0.2">
      <c r="A53" s="73" t="str">
        <f>CONCATENATE('01_Carga'!$M$5,"_",$J53)</f>
        <v>EF__36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04"/>
      <c r="AK53" s="2104"/>
      <c r="AL53" s="2104"/>
      <c r="AM53" s="2104"/>
      <c r="AN53" s="2104"/>
      <c r="AO53" s="2104"/>
      <c r="AP53" s="2104"/>
      <c r="AQ53" s="1442"/>
      <c r="AR53" s="1442"/>
      <c r="AS53" s="1442"/>
      <c r="AT53" s="1442"/>
      <c r="AU53" s="1442"/>
      <c r="AV53" s="1442"/>
      <c r="AW53" s="1442"/>
      <c r="AX53" s="1442"/>
      <c r="AY53" s="1442"/>
      <c r="AZ53" s="1442"/>
    </row>
    <row r="54" spans="1:52" s="34" customFormat="1" ht="18" customHeight="1" x14ac:dyDescent="0.2">
      <c r="A54" s="73" t="str">
        <f>CONCATENATE('01_Carga'!$M$5,"_",$J54)</f>
        <v>EF__37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04"/>
      <c r="AK54" s="2104"/>
      <c r="AL54" s="2104"/>
      <c r="AM54" s="2104"/>
      <c r="AN54" s="2104"/>
      <c r="AO54" s="2104"/>
      <c r="AP54" s="2104"/>
      <c r="AQ54" s="1442"/>
      <c r="AR54" s="1442"/>
      <c r="AS54" s="1442"/>
      <c r="AT54" s="1442"/>
      <c r="AU54" s="1442"/>
      <c r="AV54" s="1442"/>
      <c r="AW54" s="1442"/>
      <c r="AX54" s="1442"/>
      <c r="AY54" s="1442"/>
      <c r="AZ54" s="1442"/>
    </row>
    <row r="55" spans="1:52" s="34" customFormat="1" ht="18" customHeight="1" x14ac:dyDescent="0.2">
      <c r="A55" s="73" t="str">
        <f>CONCATENATE('01_Carga'!$M$5,"_",$J55)</f>
        <v>EF__38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04"/>
      <c r="AK55" s="2104"/>
      <c r="AL55" s="2104"/>
      <c r="AM55" s="2104"/>
      <c r="AN55" s="2104"/>
      <c r="AO55" s="2104"/>
      <c r="AP55" s="2104"/>
      <c r="AQ55" s="1442"/>
      <c r="AR55" s="1442"/>
      <c r="AS55" s="1442"/>
      <c r="AT55" s="1442"/>
      <c r="AU55" s="1442"/>
      <c r="AV55" s="1442"/>
      <c r="AW55" s="1442"/>
      <c r="AX55" s="1442"/>
      <c r="AY55" s="1442"/>
      <c r="AZ55" s="1442"/>
    </row>
    <row r="56" spans="1:52" s="34" customFormat="1" ht="18" customHeight="1" x14ac:dyDescent="0.2">
      <c r="A56" s="73" t="str">
        <f>CONCATENATE('01_Carga'!$M$5,"_",$J56)</f>
        <v>EF__39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04"/>
      <c r="AK56" s="2104"/>
      <c r="AL56" s="2104"/>
      <c r="AM56" s="2104"/>
      <c r="AN56" s="2104"/>
      <c r="AO56" s="2104"/>
      <c r="AP56" s="2104"/>
      <c r="AQ56" s="1442"/>
      <c r="AR56" s="1442"/>
      <c r="AS56" s="1442"/>
      <c r="AT56" s="1442"/>
      <c r="AU56" s="1442"/>
      <c r="AV56" s="1442"/>
      <c r="AW56" s="1442"/>
      <c r="AX56" s="1442"/>
      <c r="AY56" s="1442"/>
      <c r="AZ56" s="1442"/>
    </row>
    <row r="57" spans="1:52" s="34" customFormat="1" ht="18" customHeight="1" x14ac:dyDescent="0.2">
      <c r="A57" s="73" t="str">
        <f>CONCATENATE('01_Carga'!$M$5,"_",$J57)</f>
        <v>EF__40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04"/>
      <c r="AK57" s="2104"/>
      <c r="AL57" s="2104"/>
      <c r="AM57" s="2104"/>
      <c r="AN57" s="2104"/>
      <c r="AO57" s="2104"/>
      <c r="AP57" s="2104"/>
      <c r="AQ57" s="1442"/>
      <c r="AR57" s="1442"/>
      <c r="AS57" s="1442"/>
      <c r="AT57" s="1442"/>
      <c r="AU57" s="1442"/>
      <c r="AV57" s="1442"/>
      <c r="AW57" s="1442"/>
      <c r="AX57" s="1442"/>
      <c r="AY57" s="1442"/>
      <c r="AZ57" s="1442"/>
    </row>
    <row r="58" spans="1:52" s="34" customFormat="1" ht="18" customHeight="1" x14ac:dyDescent="0.2">
      <c r="A58" s="73" t="str">
        <f>CONCATENATE('01_Carga'!$M$5,"_",$J58)</f>
        <v>EF__41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04"/>
      <c r="AK58" s="2104"/>
      <c r="AL58" s="2104"/>
      <c r="AM58" s="2104"/>
      <c r="AN58" s="2104"/>
      <c r="AO58" s="2104"/>
      <c r="AP58" s="2104"/>
      <c r="AQ58" s="1442"/>
      <c r="AR58" s="1442"/>
      <c r="AS58" s="1442"/>
      <c r="AT58" s="1442"/>
      <c r="AU58" s="1442"/>
      <c r="AV58" s="1442"/>
      <c r="AW58" s="1442"/>
      <c r="AX58" s="1442"/>
      <c r="AY58" s="1442"/>
      <c r="AZ58" s="1442"/>
    </row>
    <row r="59" spans="1:52" s="34" customFormat="1" ht="18" customHeight="1" x14ac:dyDescent="0.2">
      <c r="A59" s="73" t="str">
        <f>CONCATENATE('01_Carga'!$M$5,"_",$J59)</f>
        <v>EF__42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04"/>
      <c r="AK59" s="2104"/>
      <c r="AL59" s="2104"/>
      <c r="AM59" s="2104"/>
      <c r="AN59" s="2104"/>
      <c r="AO59" s="2104"/>
      <c r="AP59" s="2104"/>
      <c r="AQ59" s="1442"/>
      <c r="AR59" s="1442"/>
      <c r="AS59" s="1442"/>
      <c r="AT59" s="1442"/>
      <c r="AU59" s="1442"/>
      <c r="AV59" s="1442"/>
      <c r="AW59" s="1442"/>
      <c r="AX59" s="1442"/>
      <c r="AY59" s="1442"/>
      <c r="AZ59" s="1442"/>
    </row>
    <row r="60" spans="1:52" s="34" customFormat="1" ht="18" customHeight="1" x14ac:dyDescent="0.2">
      <c r="A60" s="73" t="str">
        <f>CONCATENATE('01_Carga'!$M$5,"_",$J60)</f>
        <v>EF__43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04"/>
      <c r="AK60" s="2104"/>
      <c r="AL60" s="2104"/>
      <c r="AM60" s="2104"/>
      <c r="AN60" s="2104"/>
      <c r="AO60" s="2104"/>
      <c r="AP60" s="2104"/>
      <c r="AQ60" s="1442"/>
      <c r="AR60" s="1442"/>
      <c r="AS60" s="1442"/>
      <c r="AT60" s="1442"/>
      <c r="AU60" s="1442"/>
      <c r="AV60" s="1442"/>
      <c r="AW60" s="1442"/>
      <c r="AX60" s="1442"/>
      <c r="AY60" s="1442"/>
      <c r="AZ60" s="1442"/>
    </row>
    <row r="61" spans="1:52" s="34" customFormat="1" ht="18" customHeight="1" x14ac:dyDescent="0.2">
      <c r="A61" s="73" t="str">
        <f>CONCATENATE('01_Carga'!$M$5,"_",$J61)</f>
        <v>EF__44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04"/>
      <c r="AK61" s="2104"/>
      <c r="AL61" s="2104"/>
      <c r="AM61" s="2104"/>
      <c r="AN61" s="2104"/>
      <c r="AO61" s="2104"/>
      <c r="AP61" s="2104"/>
      <c r="AQ61" s="1442"/>
      <c r="AR61" s="1442"/>
      <c r="AS61" s="1442"/>
      <c r="AT61" s="1442"/>
      <c r="AU61" s="1442"/>
      <c r="AV61" s="1442"/>
      <c r="AW61" s="1442"/>
      <c r="AX61" s="1442"/>
      <c r="AY61" s="1442"/>
      <c r="AZ61" s="1442"/>
    </row>
    <row r="62" spans="1:52" s="34" customFormat="1" ht="18" customHeight="1" x14ac:dyDescent="0.2">
      <c r="A62" s="73" t="str">
        <f>CONCATENATE('01_Carga'!$M$5,"_",$J62)</f>
        <v>EF__45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04"/>
      <c r="AK62" s="2104"/>
      <c r="AL62" s="2104"/>
      <c r="AM62" s="2104"/>
      <c r="AN62" s="2104"/>
      <c r="AO62" s="2104"/>
      <c r="AP62" s="2104"/>
      <c r="AQ62" s="1442"/>
      <c r="AR62" s="1442"/>
      <c r="AS62" s="1442"/>
      <c r="AT62" s="1442"/>
      <c r="AU62" s="1442"/>
      <c r="AV62" s="1442"/>
      <c r="AW62" s="1442"/>
      <c r="AX62" s="1442"/>
      <c r="AY62" s="1442"/>
      <c r="AZ62" s="1442"/>
    </row>
    <row r="63" spans="1:52" s="34" customFormat="1" ht="18" customHeight="1" x14ac:dyDescent="0.2">
      <c r="A63" s="73" t="str">
        <f>CONCATENATE('01_Carga'!$M$5,"_",$J63)</f>
        <v>EF__46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04"/>
      <c r="AK63" s="2104"/>
      <c r="AL63" s="2104"/>
      <c r="AM63" s="2104"/>
      <c r="AN63" s="2104"/>
      <c r="AO63" s="2104"/>
      <c r="AP63" s="2104"/>
      <c r="AQ63" s="1442"/>
      <c r="AR63" s="1442"/>
      <c r="AS63" s="1442"/>
      <c r="AT63" s="1442"/>
      <c r="AU63" s="1442"/>
      <c r="AV63" s="1442"/>
      <c r="AW63" s="1442"/>
      <c r="AX63" s="1442"/>
      <c r="AY63" s="1442"/>
      <c r="AZ63" s="1442"/>
    </row>
    <row r="64" spans="1:52" s="34" customFormat="1" ht="18" customHeight="1" x14ac:dyDescent="0.2">
      <c r="A64" s="73" t="str">
        <f>CONCATENATE('01_Carga'!$M$5,"_",$J64)</f>
        <v>EF__47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04"/>
      <c r="AK64" s="2104"/>
      <c r="AL64" s="2104"/>
      <c r="AM64" s="2104"/>
      <c r="AN64" s="2104"/>
      <c r="AO64" s="2104"/>
      <c r="AP64" s="2104"/>
      <c r="AQ64" s="1442"/>
      <c r="AR64" s="1442"/>
      <c r="AS64" s="1442"/>
      <c r="AT64" s="1442"/>
      <c r="AU64" s="1442"/>
      <c r="AV64" s="1442"/>
      <c r="AW64" s="1442"/>
      <c r="AX64" s="1442"/>
      <c r="AY64" s="1442"/>
      <c r="AZ64" s="1442"/>
    </row>
    <row r="65" spans="1:52" s="34" customFormat="1" ht="18" customHeight="1" x14ac:dyDescent="0.2">
      <c r="A65" s="73" t="str">
        <f>CONCATENATE('01_Carga'!$M$5,"_",$J65)</f>
        <v>EF__48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04"/>
      <c r="AK65" s="2104"/>
      <c r="AL65" s="2104"/>
      <c r="AM65" s="2104"/>
      <c r="AN65" s="2104"/>
      <c r="AO65" s="2104"/>
      <c r="AP65" s="2104"/>
      <c r="AQ65" s="1442"/>
      <c r="AR65" s="1442"/>
      <c r="AS65" s="1442"/>
      <c r="AT65" s="1442"/>
      <c r="AU65" s="1442"/>
      <c r="AV65" s="1442"/>
      <c r="AW65" s="1442"/>
      <c r="AX65" s="1442"/>
      <c r="AY65" s="1442"/>
      <c r="AZ65" s="1442"/>
    </row>
    <row r="66" spans="1:52" s="34" customFormat="1" ht="18" customHeight="1" x14ac:dyDescent="0.2">
      <c r="A66" s="73" t="str">
        <f>CONCATENATE('01_Carga'!$M$5,"_",$J66)</f>
        <v>EF__49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04"/>
      <c r="AK66" s="2104"/>
      <c r="AL66" s="2104"/>
      <c r="AM66" s="2104"/>
      <c r="AN66" s="2104"/>
      <c r="AO66" s="2104"/>
      <c r="AP66" s="2104"/>
      <c r="AQ66" s="1442"/>
      <c r="AR66" s="1442"/>
      <c r="AS66" s="1442"/>
      <c r="AT66" s="1442"/>
      <c r="AU66" s="1442"/>
      <c r="AV66" s="1442"/>
      <c r="AW66" s="1442"/>
      <c r="AX66" s="1442"/>
      <c r="AY66" s="1442"/>
      <c r="AZ66" s="1442"/>
    </row>
    <row r="67" spans="1:52" s="34" customFormat="1" ht="18" customHeight="1" x14ac:dyDescent="0.2">
      <c r="A67" s="73" t="str">
        <f>CONCATENATE('01_Carga'!$M$5,"_",$J67)</f>
        <v>EF__50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04"/>
      <c r="AK67" s="2104"/>
      <c r="AL67" s="2104"/>
      <c r="AM67" s="2104"/>
      <c r="AN67" s="2104"/>
      <c r="AO67" s="2104"/>
      <c r="AP67" s="2104"/>
      <c r="AQ67" s="1442"/>
      <c r="AR67" s="1442"/>
      <c r="AS67" s="1442"/>
      <c r="AT67" s="1442"/>
      <c r="AU67" s="1442"/>
      <c r="AV67" s="1442"/>
      <c r="AW67" s="1442"/>
      <c r="AX67" s="1442"/>
      <c r="AY67" s="1442"/>
      <c r="AZ67" s="1442"/>
    </row>
    <row r="68" spans="1:52" s="34" customFormat="1" ht="18" customHeight="1" x14ac:dyDescent="0.2">
      <c r="A68" s="73" t="str">
        <f>CONCATENATE('01_Carga'!$M$5,"_",$J68)</f>
        <v>EF__51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04"/>
      <c r="AK68" s="2104"/>
      <c r="AL68" s="2104"/>
      <c r="AM68" s="2104"/>
      <c r="AN68" s="2104"/>
      <c r="AO68" s="2104"/>
      <c r="AP68" s="2104"/>
      <c r="AQ68" s="1442"/>
      <c r="AR68" s="1442"/>
      <c r="AS68" s="1442"/>
      <c r="AT68" s="1442"/>
      <c r="AU68" s="1442"/>
      <c r="AV68" s="1442"/>
      <c r="AW68" s="1442"/>
      <c r="AX68" s="1442"/>
      <c r="AY68" s="1442"/>
      <c r="AZ68" s="1442"/>
    </row>
    <row r="69" spans="1:52" s="34" customFormat="1" ht="18" customHeight="1" x14ac:dyDescent="0.2">
      <c r="A69" s="73" t="str">
        <f>CONCATENATE('01_Carga'!$M$5,"_",$J69)</f>
        <v>EF__52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04"/>
      <c r="AK69" s="2104"/>
      <c r="AL69" s="2104"/>
      <c r="AM69" s="2104"/>
      <c r="AN69" s="2104"/>
      <c r="AO69" s="2104"/>
      <c r="AP69" s="2104"/>
      <c r="AQ69" s="1442"/>
      <c r="AR69" s="1442"/>
      <c r="AS69" s="1442"/>
      <c r="AT69" s="1442"/>
      <c r="AU69" s="1442"/>
      <c r="AV69" s="1442"/>
      <c r="AW69" s="1442"/>
      <c r="AX69" s="1442"/>
      <c r="AY69" s="1442"/>
      <c r="AZ69" s="1442"/>
    </row>
    <row r="70" spans="1:52" s="34" customFormat="1" ht="18" customHeight="1" x14ac:dyDescent="0.2">
      <c r="A70" s="73" t="str">
        <f>CONCATENATE('01_Carga'!$M$5,"_",$J70)</f>
        <v>EF__53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04"/>
      <c r="AK70" s="2104"/>
      <c r="AL70" s="2104"/>
      <c r="AM70" s="2104"/>
      <c r="AN70" s="2104"/>
      <c r="AO70" s="2104"/>
      <c r="AP70" s="2104"/>
      <c r="AQ70" s="1442"/>
      <c r="AR70" s="1442"/>
      <c r="AS70" s="1442"/>
      <c r="AT70" s="1442"/>
      <c r="AU70" s="1442"/>
      <c r="AV70" s="1442"/>
      <c r="AW70" s="1442"/>
      <c r="AX70" s="1442"/>
      <c r="AY70" s="1442"/>
      <c r="AZ70" s="1442"/>
    </row>
    <row r="71" spans="1:52" s="34" customFormat="1" ht="18" customHeight="1" x14ac:dyDescent="0.2">
      <c r="A71" s="73" t="str">
        <f>CONCATENATE('01_Carga'!$M$5,"_",$J71)</f>
        <v>EF__54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04"/>
      <c r="AK71" s="2104"/>
      <c r="AL71" s="2104"/>
      <c r="AM71" s="2104"/>
      <c r="AN71" s="2104"/>
      <c r="AO71" s="2104"/>
      <c r="AP71" s="2104"/>
      <c r="AQ71" s="1442"/>
      <c r="AR71" s="1442"/>
      <c r="AS71" s="1442"/>
      <c r="AT71" s="1442"/>
      <c r="AU71" s="1442"/>
      <c r="AV71" s="1442"/>
      <c r="AW71" s="1442"/>
      <c r="AX71" s="1442"/>
      <c r="AY71" s="1442"/>
      <c r="AZ71" s="1442"/>
    </row>
    <row r="72" spans="1:52" s="34" customFormat="1" ht="18" customHeight="1" x14ac:dyDescent="0.2">
      <c r="A72" s="73" t="str">
        <f>CONCATENATE('01_Carga'!$M$5,"_",$J72)</f>
        <v>EF__55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04"/>
      <c r="AK72" s="2104"/>
      <c r="AL72" s="2104"/>
      <c r="AM72" s="2104"/>
      <c r="AN72" s="2104"/>
      <c r="AO72" s="2104"/>
      <c r="AP72" s="2104"/>
      <c r="AQ72" s="1442"/>
      <c r="AR72" s="1442"/>
      <c r="AS72" s="1442"/>
      <c r="AT72" s="1442"/>
      <c r="AU72" s="1442"/>
      <c r="AV72" s="1442"/>
      <c r="AW72" s="1442"/>
      <c r="AX72" s="1442"/>
      <c r="AY72" s="1442"/>
      <c r="AZ72" s="1442"/>
    </row>
    <row r="73" spans="1:52" s="34" customFormat="1" ht="18" customHeight="1" x14ac:dyDescent="0.2">
      <c r="A73" s="73" t="str">
        <f>CONCATENATE('01_Carga'!$M$5,"_",$J73)</f>
        <v>EF__56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04"/>
      <c r="AK73" s="2104"/>
      <c r="AL73" s="2104"/>
      <c r="AM73" s="2104"/>
      <c r="AN73" s="2104"/>
      <c r="AO73" s="2104"/>
      <c r="AP73" s="2104"/>
      <c r="AQ73" s="1442"/>
      <c r="AR73" s="1442"/>
      <c r="AS73" s="1442"/>
      <c r="AT73" s="1442"/>
      <c r="AU73" s="1442"/>
      <c r="AV73" s="1442"/>
      <c r="AW73" s="1442"/>
      <c r="AX73" s="1442"/>
      <c r="AY73" s="1442"/>
      <c r="AZ73" s="1442"/>
    </row>
    <row r="74" spans="1:52" s="34" customFormat="1" ht="18" customHeight="1" x14ac:dyDescent="0.2">
      <c r="A74" s="73" t="str">
        <f>CONCATENATE('01_Carga'!$M$5,"_",$J74)</f>
        <v>EF__57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04"/>
      <c r="AK74" s="2104"/>
      <c r="AL74" s="2104"/>
      <c r="AM74" s="2104"/>
      <c r="AN74" s="2104"/>
      <c r="AO74" s="2104"/>
      <c r="AP74" s="2104"/>
      <c r="AQ74" s="1442"/>
      <c r="AR74" s="1442"/>
      <c r="AS74" s="1442"/>
      <c r="AT74" s="1442"/>
      <c r="AU74" s="1442"/>
      <c r="AV74" s="1442"/>
      <c r="AW74" s="1442"/>
      <c r="AX74" s="1442"/>
      <c r="AY74" s="1442"/>
      <c r="AZ74" s="1442"/>
    </row>
    <row r="75" spans="1:52" s="34" customFormat="1" ht="18" customHeight="1" x14ac:dyDescent="0.2">
      <c r="A75" s="73" t="str">
        <f>CONCATENATE('01_Carga'!$M$5,"_",$J75)</f>
        <v>EF__58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04"/>
      <c r="AK75" s="2104"/>
      <c r="AL75" s="2104"/>
      <c r="AM75" s="2104"/>
      <c r="AN75" s="2104"/>
      <c r="AO75" s="2104"/>
      <c r="AP75" s="2104"/>
      <c r="AQ75" s="1442"/>
      <c r="AR75" s="1442"/>
      <c r="AS75" s="1442"/>
      <c r="AT75" s="1442"/>
      <c r="AU75" s="1442"/>
      <c r="AV75" s="1442"/>
      <c r="AW75" s="1442"/>
      <c r="AX75" s="1442"/>
      <c r="AY75" s="1442"/>
      <c r="AZ75" s="1442"/>
    </row>
    <row r="76" spans="1:52" s="34" customFormat="1" ht="18" customHeight="1" x14ac:dyDescent="0.2">
      <c r="A76" s="73" t="str">
        <f>CONCATENATE('01_Carga'!$M$5,"_",$J76)</f>
        <v>EF__59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04"/>
      <c r="AK76" s="2104"/>
      <c r="AL76" s="2104"/>
      <c r="AM76" s="2104"/>
      <c r="AN76" s="2104"/>
      <c r="AO76" s="2104"/>
      <c r="AP76" s="2104"/>
      <c r="AQ76" s="1442"/>
      <c r="AR76" s="1442"/>
      <c r="AS76" s="1442"/>
      <c r="AT76" s="1442"/>
      <c r="AU76" s="1442"/>
      <c r="AV76" s="1442"/>
      <c r="AW76" s="1442"/>
      <c r="AX76" s="1442"/>
      <c r="AY76" s="1442"/>
      <c r="AZ76" s="1442"/>
    </row>
    <row r="77" spans="1:52" s="34" customFormat="1" ht="18" customHeight="1" x14ac:dyDescent="0.2">
      <c r="A77" s="73" t="str">
        <f>CONCATENATE('01_Carga'!$M$5,"_",$J77)</f>
        <v>EF__60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04"/>
      <c r="AK77" s="2104"/>
      <c r="AL77" s="2104"/>
      <c r="AM77" s="2104"/>
      <c r="AN77" s="2104"/>
      <c r="AO77" s="2104"/>
      <c r="AP77" s="2104"/>
      <c r="AQ77" s="1442"/>
      <c r="AR77" s="1442"/>
      <c r="AS77" s="1442"/>
      <c r="AT77" s="1442"/>
      <c r="AU77" s="1442"/>
      <c r="AV77" s="1442"/>
      <c r="AW77" s="1442"/>
      <c r="AX77" s="1442"/>
      <c r="AY77" s="1442"/>
      <c r="AZ77" s="1442"/>
    </row>
    <row r="78" spans="1:52" s="34" customFormat="1" ht="18" customHeight="1" x14ac:dyDescent="0.2">
      <c r="A78" s="73" t="str">
        <f>CONCATENATE('01_Carga'!$M$5,"_",$J78)</f>
        <v>EF__61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04"/>
      <c r="AK78" s="2104"/>
      <c r="AL78" s="2104"/>
      <c r="AM78" s="2104"/>
      <c r="AN78" s="2104"/>
      <c r="AO78" s="2104"/>
      <c r="AP78" s="2104"/>
      <c r="AQ78" s="1442"/>
      <c r="AR78" s="1442"/>
      <c r="AS78" s="1442"/>
      <c r="AT78" s="1442"/>
      <c r="AU78" s="1442"/>
      <c r="AV78" s="1442"/>
      <c r="AW78" s="1442"/>
      <c r="AX78" s="1442"/>
      <c r="AY78" s="1442"/>
      <c r="AZ78" s="1442"/>
    </row>
    <row r="79" spans="1:52" s="34" customFormat="1" ht="18" customHeight="1" x14ac:dyDescent="0.2">
      <c r="A79" s="73" t="str">
        <f>CONCATENATE('01_Carga'!$M$5,"_",$J79)</f>
        <v>EF__62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04"/>
      <c r="AK79" s="2104"/>
      <c r="AL79" s="2104"/>
      <c r="AM79" s="2104"/>
      <c r="AN79" s="2104"/>
      <c r="AO79" s="2104"/>
      <c r="AP79" s="2104"/>
      <c r="AQ79" s="1442"/>
      <c r="AR79" s="1442"/>
      <c r="AS79" s="1442"/>
      <c r="AT79" s="1442"/>
      <c r="AU79" s="1442"/>
      <c r="AV79" s="1442"/>
      <c r="AW79" s="1442"/>
      <c r="AX79" s="1442"/>
      <c r="AY79" s="1442"/>
      <c r="AZ79" s="1442"/>
    </row>
    <row r="80" spans="1:52" s="34" customFormat="1" ht="18" customHeight="1" x14ac:dyDescent="0.2">
      <c r="A80" s="73" t="str">
        <f>CONCATENATE('01_Carga'!$M$5,"_",$J80)</f>
        <v>EF__63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04"/>
      <c r="AK80" s="2104"/>
      <c r="AL80" s="2104"/>
      <c r="AM80" s="2104"/>
      <c r="AN80" s="2104"/>
      <c r="AO80" s="2104"/>
      <c r="AP80" s="2104"/>
      <c r="AQ80" s="1442"/>
      <c r="AR80" s="1442"/>
      <c r="AS80" s="1442"/>
      <c r="AT80" s="1442"/>
      <c r="AU80" s="1442"/>
      <c r="AV80" s="1442"/>
      <c r="AW80" s="1442"/>
      <c r="AX80" s="1442"/>
      <c r="AY80" s="1442"/>
      <c r="AZ80" s="1442"/>
    </row>
    <row r="81" spans="1:52" s="34" customFormat="1" ht="18" customHeight="1" x14ac:dyDescent="0.2">
      <c r="A81" s="73" t="str">
        <f>CONCATENATE('01_Carga'!$M$5,"_",$J81)</f>
        <v>EF__64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04"/>
      <c r="AK81" s="2104"/>
      <c r="AL81" s="2104"/>
      <c r="AM81" s="2104"/>
      <c r="AN81" s="2104"/>
      <c r="AO81" s="2104"/>
      <c r="AP81" s="2104"/>
      <c r="AQ81" s="1442"/>
      <c r="AR81" s="1442"/>
      <c r="AS81" s="1442"/>
      <c r="AT81" s="1442"/>
      <c r="AU81" s="1442"/>
      <c r="AV81" s="1442"/>
      <c r="AW81" s="1442"/>
      <c r="AX81" s="1442"/>
      <c r="AY81" s="1442"/>
      <c r="AZ81" s="1442"/>
    </row>
    <row r="82" spans="1:52" s="34" customFormat="1" ht="18" customHeight="1" x14ac:dyDescent="0.2">
      <c r="A82" s="73" t="str">
        <f>CONCATENATE('01_Carga'!$M$5,"_",$J82)</f>
        <v>EF__65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04"/>
      <c r="AK82" s="2104"/>
      <c r="AL82" s="2104"/>
      <c r="AM82" s="2104"/>
      <c r="AN82" s="2104"/>
      <c r="AO82" s="2104"/>
      <c r="AP82" s="2104"/>
      <c r="AQ82" s="1442"/>
      <c r="AR82" s="1442"/>
      <c r="AS82" s="1442"/>
      <c r="AT82" s="1442"/>
      <c r="AU82" s="1442"/>
      <c r="AV82" s="1442"/>
      <c r="AW82" s="1442"/>
      <c r="AX82" s="1442"/>
      <c r="AY82" s="1442"/>
      <c r="AZ82" s="1442"/>
    </row>
    <row r="83" spans="1:52" s="34" customFormat="1" ht="18" customHeight="1" x14ac:dyDescent="0.2">
      <c r="A83" s="73" t="str">
        <f>CONCATENATE('01_Carga'!$M$5,"_",$J83)</f>
        <v>EF__66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04"/>
      <c r="AK83" s="2104"/>
      <c r="AL83" s="2104"/>
      <c r="AM83" s="2104"/>
      <c r="AN83" s="2104"/>
      <c r="AO83" s="2104"/>
      <c r="AP83" s="2104"/>
      <c r="AQ83" s="1442"/>
      <c r="AR83" s="1442"/>
      <c r="AS83" s="1442"/>
      <c r="AT83" s="1442"/>
      <c r="AU83" s="1442"/>
      <c r="AV83" s="1442"/>
      <c r="AW83" s="1442"/>
      <c r="AX83" s="1442"/>
      <c r="AY83" s="1442"/>
      <c r="AZ83" s="1442"/>
    </row>
    <row r="84" spans="1:52" s="34" customFormat="1" ht="18" customHeight="1" x14ac:dyDescent="0.2">
      <c r="A84" s="73" t="str">
        <f>CONCATENATE('01_Carga'!$M$5,"_",$J84)</f>
        <v>EF__67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04"/>
      <c r="AK84" s="2104"/>
      <c r="AL84" s="2104"/>
      <c r="AM84" s="2104"/>
      <c r="AN84" s="2104"/>
      <c r="AO84" s="2104"/>
      <c r="AP84" s="2104"/>
      <c r="AQ84" s="1442"/>
      <c r="AR84" s="1442"/>
      <c r="AS84" s="1442"/>
      <c r="AT84" s="1442"/>
      <c r="AU84" s="1442"/>
      <c r="AV84" s="1442"/>
      <c r="AW84" s="1442"/>
      <c r="AX84" s="1442"/>
      <c r="AY84" s="1442"/>
      <c r="AZ84" s="1442"/>
    </row>
    <row r="85" spans="1:52" s="34" customFormat="1" ht="18" customHeight="1" x14ac:dyDescent="0.2">
      <c r="A85" s="73" t="str">
        <f>CONCATENATE('01_Carga'!$M$5,"_",$J85)</f>
        <v>EF__68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04"/>
      <c r="AK85" s="2104"/>
      <c r="AL85" s="2104"/>
      <c r="AM85" s="2104"/>
      <c r="AN85" s="2104"/>
      <c r="AO85" s="2104"/>
      <c r="AP85" s="2104"/>
      <c r="AQ85" s="1442"/>
      <c r="AR85" s="1442"/>
      <c r="AS85" s="1442"/>
      <c r="AT85" s="1442"/>
      <c r="AU85" s="1442"/>
      <c r="AV85" s="1442"/>
      <c r="AW85" s="1442"/>
      <c r="AX85" s="1442"/>
      <c r="AY85" s="1442"/>
      <c r="AZ85" s="1442"/>
    </row>
    <row r="86" spans="1:52" s="34" customFormat="1" ht="18" customHeight="1" x14ac:dyDescent="0.2">
      <c r="A86" s="73" t="str">
        <f>CONCATENATE('01_Carga'!$M$5,"_",$J86)</f>
        <v>EF__69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04"/>
      <c r="AK86" s="2104"/>
      <c r="AL86" s="2104"/>
      <c r="AM86" s="2104"/>
      <c r="AN86" s="2104"/>
      <c r="AO86" s="2104"/>
      <c r="AP86" s="2104"/>
      <c r="AQ86" s="1442"/>
      <c r="AR86" s="1442"/>
      <c r="AS86" s="1442"/>
      <c r="AT86" s="1442"/>
      <c r="AU86" s="1442"/>
      <c r="AV86" s="1442"/>
      <c r="AW86" s="1442"/>
      <c r="AX86" s="1442"/>
      <c r="AY86" s="1442"/>
      <c r="AZ86" s="1442"/>
    </row>
    <row r="87" spans="1:52" s="34" customFormat="1" ht="18" customHeight="1" x14ac:dyDescent="0.2">
      <c r="A87" s="73" t="str">
        <f>CONCATENATE('01_Carga'!$M$5,"_",$J87)</f>
        <v>EF__70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04"/>
      <c r="AK87" s="2104"/>
      <c r="AL87" s="2104"/>
      <c r="AM87" s="2104"/>
      <c r="AN87" s="2104"/>
      <c r="AO87" s="2104"/>
      <c r="AP87" s="2104"/>
      <c r="AQ87" s="1442"/>
      <c r="AR87" s="1442"/>
      <c r="AS87" s="1442"/>
      <c r="AT87" s="1442"/>
      <c r="AU87" s="1442"/>
      <c r="AV87" s="1442"/>
      <c r="AW87" s="1442"/>
      <c r="AX87" s="1442"/>
      <c r="AY87" s="1442"/>
      <c r="AZ87" s="1442"/>
    </row>
    <row r="88" spans="1:52" s="34" customFormat="1" ht="18" customHeight="1" x14ac:dyDescent="0.2">
      <c r="A88" s="73" t="str">
        <f>CONCATENATE('01_Carga'!$M$5,"_",$J88)</f>
        <v>EF__71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04"/>
      <c r="AK88" s="2104"/>
      <c r="AL88" s="2104"/>
      <c r="AM88" s="2104"/>
      <c r="AN88" s="2104"/>
      <c r="AO88" s="2104"/>
      <c r="AP88" s="2104"/>
      <c r="AQ88" s="1442"/>
      <c r="AR88" s="1442"/>
      <c r="AS88" s="1442"/>
      <c r="AT88" s="1442"/>
      <c r="AU88" s="1442"/>
      <c r="AV88" s="1442"/>
      <c r="AW88" s="1442"/>
      <c r="AX88" s="1442"/>
      <c r="AY88" s="1442"/>
      <c r="AZ88" s="1442"/>
    </row>
    <row r="89" spans="1:52" s="34" customFormat="1" ht="18" customHeight="1" x14ac:dyDescent="0.2">
      <c r="A89" s="73" t="str">
        <f>CONCATENATE('01_Carga'!$M$5,"_",$J89)</f>
        <v>EF__72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04"/>
      <c r="AK89" s="2104"/>
      <c r="AL89" s="2104"/>
      <c r="AM89" s="2104"/>
      <c r="AN89" s="2104"/>
      <c r="AO89" s="2104"/>
      <c r="AP89" s="2104"/>
      <c r="AQ89" s="1442"/>
      <c r="AR89" s="1442"/>
      <c r="AS89" s="1442"/>
      <c r="AT89" s="1442"/>
      <c r="AU89" s="1442"/>
      <c r="AV89" s="1442"/>
      <c r="AW89" s="1442"/>
      <c r="AX89" s="1442"/>
      <c r="AY89" s="1442"/>
      <c r="AZ89" s="1442"/>
    </row>
    <row r="90" spans="1:52" s="34" customFormat="1" ht="18" customHeight="1" x14ac:dyDescent="0.2">
      <c r="A90" s="73" t="str">
        <f>CONCATENATE('01_Carga'!$M$5,"_",$J90)</f>
        <v>EF__73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04"/>
      <c r="AK90" s="2104"/>
      <c r="AL90" s="2104"/>
      <c r="AM90" s="2104"/>
      <c r="AN90" s="2104"/>
      <c r="AO90" s="2104"/>
      <c r="AP90" s="2104"/>
      <c r="AQ90" s="1442"/>
      <c r="AR90" s="1442"/>
      <c r="AS90" s="1442"/>
      <c r="AT90" s="1442"/>
      <c r="AU90" s="1442"/>
      <c r="AV90" s="1442"/>
      <c r="AW90" s="1442"/>
      <c r="AX90" s="1442"/>
      <c r="AY90" s="1442"/>
      <c r="AZ90" s="1442"/>
    </row>
    <row r="91" spans="1:52" s="34" customFormat="1" ht="18" customHeight="1" x14ac:dyDescent="0.2">
      <c r="A91" s="73" t="str">
        <f>CONCATENATE('01_Carga'!$M$5,"_",$J91)</f>
        <v>EF__74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04"/>
      <c r="AK91" s="2104"/>
      <c r="AL91" s="2104"/>
      <c r="AM91" s="2104"/>
      <c r="AN91" s="2104"/>
      <c r="AO91" s="2104"/>
      <c r="AP91" s="2104"/>
      <c r="AQ91" s="1442"/>
      <c r="AR91" s="1442"/>
      <c r="AS91" s="1442"/>
      <c r="AT91" s="1442"/>
      <c r="AU91" s="1442"/>
      <c r="AV91" s="1442"/>
      <c r="AW91" s="1442"/>
      <c r="AX91" s="1442"/>
      <c r="AY91" s="1442"/>
      <c r="AZ91" s="1442"/>
    </row>
    <row r="92" spans="1:52" s="34" customFormat="1" ht="18" customHeight="1" x14ac:dyDescent="0.2">
      <c r="A92" s="73" t="str">
        <f>CONCATENATE('01_Carga'!$M$5,"_",$J92)</f>
        <v>EF__75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04"/>
      <c r="AK92" s="2104"/>
      <c r="AL92" s="2104"/>
      <c r="AM92" s="2104"/>
      <c r="AN92" s="2104"/>
      <c r="AO92" s="2104"/>
      <c r="AP92" s="2104"/>
      <c r="AQ92" s="1442"/>
      <c r="AR92" s="1442"/>
      <c r="AS92" s="1442"/>
      <c r="AT92" s="1442"/>
      <c r="AU92" s="1442"/>
      <c r="AV92" s="1442"/>
      <c r="AW92" s="1442"/>
      <c r="AX92" s="1442"/>
      <c r="AY92" s="1442"/>
      <c r="AZ92" s="1442"/>
    </row>
    <row r="93" spans="1:52" s="34" customFormat="1" ht="18" customHeight="1" x14ac:dyDescent="0.2">
      <c r="A93" s="73" t="str">
        <f>CONCATENATE('01_Carga'!$M$5,"_",$J93)</f>
        <v>EF__76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04"/>
      <c r="AK93" s="2104"/>
      <c r="AL93" s="2104"/>
      <c r="AM93" s="2104"/>
      <c r="AN93" s="2104"/>
      <c r="AO93" s="2104"/>
      <c r="AP93" s="2104"/>
      <c r="AQ93" s="1442"/>
      <c r="AR93" s="1442"/>
      <c r="AS93" s="1442"/>
      <c r="AT93" s="1442"/>
      <c r="AU93" s="1442"/>
      <c r="AV93" s="1442"/>
      <c r="AW93" s="1442"/>
      <c r="AX93" s="1442"/>
      <c r="AY93" s="1442"/>
      <c r="AZ93" s="1442"/>
    </row>
    <row r="94" spans="1:52" s="34" customFormat="1" ht="18" customHeight="1" x14ac:dyDescent="0.2">
      <c r="A94" s="73" t="str">
        <f>CONCATENATE('01_Carga'!$M$5,"_",$J94)</f>
        <v>EF__77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04"/>
      <c r="AK94" s="2104"/>
      <c r="AL94" s="2104"/>
      <c r="AM94" s="2104"/>
      <c r="AN94" s="2104"/>
      <c r="AO94" s="2104"/>
      <c r="AP94" s="2104"/>
      <c r="AQ94" s="1442"/>
      <c r="AR94" s="1442"/>
      <c r="AS94" s="1442"/>
      <c r="AT94" s="1442"/>
      <c r="AU94" s="1442"/>
      <c r="AV94" s="1442"/>
      <c r="AW94" s="1442"/>
      <c r="AX94" s="1442"/>
      <c r="AY94" s="1442"/>
      <c r="AZ94" s="1442"/>
    </row>
    <row r="95" spans="1:52" s="34" customFormat="1" ht="18" customHeight="1" x14ac:dyDescent="0.2">
      <c r="A95" s="73" t="str">
        <f>CONCATENATE('01_Carga'!$M$5,"_",$J95)</f>
        <v>EF__78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04"/>
      <c r="AK95" s="2104"/>
      <c r="AL95" s="2104"/>
      <c r="AM95" s="2104"/>
      <c r="AN95" s="2104"/>
      <c r="AO95" s="2104"/>
      <c r="AP95" s="2104"/>
      <c r="AQ95" s="1442"/>
      <c r="AR95" s="1442"/>
      <c r="AS95" s="1442"/>
      <c r="AT95" s="1442"/>
      <c r="AU95" s="1442"/>
      <c r="AV95" s="1442"/>
      <c r="AW95" s="1442"/>
      <c r="AX95" s="1442"/>
      <c r="AY95" s="1442"/>
      <c r="AZ95" s="1442"/>
    </row>
    <row r="96" spans="1:52" s="34" customFormat="1" ht="18" customHeight="1" x14ac:dyDescent="0.2">
      <c r="A96" s="73" t="str">
        <f>CONCATENATE('01_Carga'!$M$5,"_",$J96)</f>
        <v>EF__79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04"/>
      <c r="AK96" s="2104"/>
      <c r="AL96" s="2104"/>
      <c r="AM96" s="2104"/>
      <c r="AN96" s="2104"/>
      <c r="AO96" s="2104"/>
      <c r="AP96" s="2104"/>
      <c r="AQ96" s="1442"/>
      <c r="AR96" s="1442"/>
      <c r="AS96" s="1442"/>
      <c r="AT96" s="1442"/>
      <c r="AU96" s="1442"/>
      <c r="AV96" s="1442"/>
      <c r="AW96" s="1442"/>
      <c r="AX96" s="1442"/>
      <c r="AY96" s="1442"/>
      <c r="AZ96" s="1442"/>
    </row>
    <row r="97" spans="1:52" s="34" customFormat="1" ht="18" customHeight="1" x14ac:dyDescent="0.2">
      <c r="A97" s="73" t="str">
        <f>CONCATENATE('01_Carga'!$M$5,"_",$J97)</f>
        <v>EF__80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04"/>
      <c r="AK97" s="2104"/>
      <c r="AL97" s="2104"/>
      <c r="AM97" s="2104"/>
      <c r="AN97" s="2104"/>
      <c r="AO97" s="2104"/>
      <c r="AP97" s="2104"/>
      <c r="AQ97" s="1442"/>
      <c r="AR97" s="1442"/>
      <c r="AS97" s="1442"/>
      <c r="AT97" s="1442"/>
      <c r="AU97" s="1442"/>
      <c r="AV97" s="1442"/>
      <c r="AW97" s="1442"/>
      <c r="AX97" s="1442"/>
      <c r="AY97" s="1442"/>
      <c r="AZ97" s="1442"/>
    </row>
    <row r="98" spans="1:52" s="34" customFormat="1" ht="18" customHeight="1" x14ac:dyDescent="0.2">
      <c r="A98" s="73" t="str">
        <f>CONCATENATE('01_Carga'!$M$5,"_",$J98)</f>
        <v>EF__81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04"/>
      <c r="AK98" s="2104"/>
      <c r="AL98" s="2104"/>
      <c r="AM98" s="2104"/>
      <c r="AN98" s="2104"/>
      <c r="AO98" s="2104"/>
      <c r="AP98" s="2104"/>
      <c r="AQ98" s="1442"/>
      <c r="AR98" s="1442"/>
      <c r="AS98" s="1442"/>
      <c r="AT98" s="1442"/>
      <c r="AU98" s="1442"/>
      <c r="AV98" s="1442"/>
      <c r="AW98" s="1442"/>
      <c r="AX98" s="1442"/>
      <c r="AY98" s="1442"/>
      <c r="AZ98" s="1442"/>
    </row>
    <row r="99" spans="1:52" s="34" customFormat="1" ht="18" customHeight="1" x14ac:dyDescent="0.2">
      <c r="A99" s="73" t="str">
        <f>CONCATENATE('01_Carga'!$M$5,"_",$J99)</f>
        <v>EF__82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04"/>
      <c r="AK99" s="2104"/>
      <c r="AL99" s="2104"/>
      <c r="AM99" s="2104"/>
      <c r="AN99" s="2104"/>
      <c r="AO99" s="2104"/>
      <c r="AP99" s="2104"/>
      <c r="AQ99" s="1442"/>
      <c r="AR99" s="1442"/>
      <c r="AS99" s="1442"/>
      <c r="AT99" s="1442"/>
      <c r="AU99" s="1442"/>
      <c r="AV99" s="1442"/>
      <c r="AW99" s="1442"/>
      <c r="AX99" s="1442"/>
      <c r="AY99" s="1442"/>
      <c r="AZ99" s="1442"/>
    </row>
    <row r="100" spans="1:52" s="34" customFormat="1" ht="18" customHeight="1" x14ac:dyDescent="0.2">
      <c r="A100" s="73" t="str">
        <f>CONCATENATE('01_Carga'!$M$5,"_",$J100)</f>
        <v>EF__83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04"/>
      <c r="AK100" s="2104"/>
      <c r="AL100" s="2104"/>
      <c r="AM100" s="2104"/>
      <c r="AN100" s="2104"/>
      <c r="AO100" s="2104"/>
      <c r="AP100" s="2104"/>
      <c r="AQ100" s="1442"/>
      <c r="AR100" s="1442"/>
      <c r="AS100" s="1442"/>
      <c r="AT100" s="1442"/>
      <c r="AU100" s="1442"/>
      <c r="AV100" s="1442"/>
      <c r="AW100" s="1442"/>
      <c r="AX100" s="1442"/>
      <c r="AY100" s="1442"/>
      <c r="AZ100" s="1442"/>
    </row>
    <row r="101" spans="1:52" s="34" customFormat="1" ht="18" customHeight="1" x14ac:dyDescent="0.2">
      <c r="A101" s="73" t="str">
        <f>CONCATENATE('01_Carga'!$M$5,"_",$J101)</f>
        <v>EF__84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04"/>
      <c r="AK101" s="2104"/>
      <c r="AL101" s="2104"/>
      <c r="AM101" s="2104"/>
      <c r="AN101" s="2104"/>
      <c r="AO101" s="2104"/>
      <c r="AP101" s="2104"/>
      <c r="AQ101" s="1442"/>
      <c r="AR101" s="1442"/>
      <c r="AS101" s="1442"/>
      <c r="AT101" s="1442"/>
      <c r="AU101" s="1442"/>
      <c r="AV101" s="1442"/>
      <c r="AW101" s="1442"/>
      <c r="AX101" s="1442"/>
      <c r="AY101" s="1442"/>
      <c r="AZ101" s="1442"/>
    </row>
    <row r="102" spans="1:52" s="34" customFormat="1" ht="18" customHeight="1" x14ac:dyDescent="0.2">
      <c r="A102" s="73" t="str">
        <f>CONCATENATE('01_Carga'!$M$5,"_",$J102)</f>
        <v>EF__85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04"/>
      <c r="AK102" s="2104"/>
      <c r="AL102" s="2104"/>
      <c r="AM102" s="2104"/>
      <c r="AN102" s="2104"/>
      <c r="AO102" s="2104"/>
      <c r="AP102" s="2104"/>
      <c r="AQ102" s="1442"/>
      <c r="AR102" s="1442"/>
      <c r="AS102" s="1442"/>
      <c r="AT102" s="1442"/>
      <c r="AU102" s="1442"/>
      <c r="AV102" s="1442"/>
      <c r="AW102" s="1442"/>
      <c r="AX102" s="1442"/>
      <c r="AY102" s="1442"/>
      <c r="AZ102" s="1442"/>
    </row>
    <row r="103" spans="1:52" s="34" customFormat="1" ht="18" customHeight="1" x14ac:dyDescent="0.2">
      <c r="A103" s="73" t="str">
        <f>CONCATENATE('01_Carga'!$M$5,"_",$J103)</f>
        <v>EF__86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04"/>
      <c r="AK103" s="2104"/>
      <c r="AL103" s="2104"/>
      <c r="AM103" s="2104"/>
      <c r="AN103" s="2104"/>
      <c r="AO103" s="2104"/>
      <c r="AP103" s="2104"/>
      <c r="AQ103" s="1442"/>
      <c r="AR103" s="1442"/>
      <c r="AS103" s="1442"/>
      <c r="AT103" s="1442"/>
      <c r="AU103" s="1442"/>
      <c r="AV103" s="1442"/>
      <c r="AW103" s="1442"/>
      <c r="AX103" s="1442"/>
      <c r="AY103" s="1442"/>
      <c r="AZ103" s="1442"/>
    </row>
    <row r="104" spans="1:52" s="34" customFormat="1" ht="18" customHeight="1" x14ac:dyDescent="0.2">
      <c r="A104" s="73" t="str">
        <f>CONCATENATE('01_Carga'!$M$5,"_",$J104)</f>
        <v>EF__87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04"/>
      <c r="AK104" s="2104"/>
      <c r="AL104" s="2104"/>
      <c r="AM104" s="2104"/>
      <c r="AN104" s="2104"/>
      <c r="AO104" s="2104"/>
      <c r="AP104" s="2104"/>
      <c r="AQ104" s="1442"/>
      <c r="AR104" s="1442"/>
      <c r="AS104" s="1442"/>
      <c r="AT104" s="1442"/>
      <c r="AU104" s="1442"/>
      <c r="AV104" s="1442"/>
      <c r="AW104" s="1442"/>
      <c r="AX104" s="1442"/>
      <c r="AY104" s="1442"/>
      <c r="AZ104" s="1442"/>
    </row>
    <row r="105" spans="1:52" s="34" customFormat="1" ht="18" customHeight="1" x14ac:dyDescent="0.2">
      <c r="A105" s="73" t="str">
        <f>CONCATENATE('01_Carga'!$M$5,"_",$J105)</f>
        <v>EF__88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04"/>
      <c r="AK105" s="2104"/>
      <c r="AL105" s="2104"/>
      <c r="AM105" s="2104"/>
      <c r="AN105" s="2104"/>
      <c r="AO105" s="2104"/>
      <c r="AP105" s="2104"/>
      <c r="AQ105" s="1442"/>
      <c r="AR105" s="1442"/>
      <c r="AS105" s="1442"/>
      <c r="AT105" s="1442"/>
      <c r="AU105" s="1442"/>
      <c r="AV105" s="1442"/>
      <c r="AW105" s="1442"/>
      <c r="AX105" s="1442"/>
      <c r="AY105" s="1442"/>
      <c r="AZ105" s="1442"/>
    </row>
    <row r="106" spans="1:52" s="34" customFormat="1" ht="18" customHeight="1" x14ac:dyDescent="0.2">
      <c r="A106" s="73" t="str">
        <f>CONCATENATE('01_Carga'!$M$5,"_",$J106)</f>
        <v>EF__89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04"/>
      <c r="AK106" s="2104"/>
      <c r="AL106" s="2104"/>
      <c r="AM106" s="2104"/>
      <c r="AN106" s="2104"/>
      <c r="AO106" s="2104"/>
      <c r="AP106" s="2104"/>
      <c r="AQ106" s="1442"/>
      <c r="AR106" s="1442"/>
      <c r="AS106" s="1442"/>
      <c r="AT106" s="1442"/>
      <c r="AU106" s="1442"/>
      <c r="AV106" s="1442"/>
      <c r="AW106" s="1442"/>
      <c r="AX106" s="1442"/>
      <c r="AY106" s="1442"/>
      <c r="AZ106" s="1442"/>
    </row>
    <row r="107" spans="1:52" s="34" customFormat="1" ht="18" customHeight="1" x14ac:dyDescent="0.2">
      <c r="A107" s="73" t="str">
        <f>CONCATENATE('01_Carga'!$M$5,"_",$J107)</f>
        <v>EF__90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04"/>
      <c r="AK107" s="2104"/>
      <c r="AL107" s="2104"/>
      <c r="AM107" s="2104"/>
      <c r="AN107" s="2104"/>
      <c r="AO107" s="2104"/>
      <c r="AP107" s="2104"/>
      <c r="AQ107" s="1442"/>
      <c r="AR107" s="1442"/>
      <c r="AS107" s="1442"/>
      <c r="AT107" s="1442"/>
      <c r="AU107" s="1442"/>
      <c r="AV107" s="1442"/>
      <c r="AW107" s="1442"/>
      <c r="AX107" s="1442"/>
      <c r="AY107" s="1442"/>
      <c r="AZ107" s="1442"/>
    </row>
    <row r="108" spans="1:52" s="34" customFormat="1" ht="18" customHeight="1" x14ac:dyDescent="0.2">
      <c r="A108" s="73" t="str">
        <f>CONCATENATE('01_Carga'!$M$5,"_",$J108)</f>
        <v>EF__91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04"/>
      <c r="AK108" s="2104"/>
      <c r="AL108" s="2104"/>
      <c r="AM108" s="2104"/>
      <c r="AN108" s="2104"/>
      <c r="AO108" s="2104"/>
      <c r="AP108" s="2104"/>
      <c r="AQ108" s="1442"/>
      <c r="AR108" s="1442"/>
      <c r="AS108" s="1442"/>
      <c r="AT108" s="1442"/>
      <c r="AU108" s="1442"/>
      <c r="AV108" s="1442"/>
      <c r="AW108" s="1442"/>
      <c r="AX108" s="1442"/>
      <c r="AY108" s="1442"/>
      <c r="AZ108" s="1442"/>
    </row>
    <row r="109" spans="1:52" s="34" customFormat="1" ht="18" customHeight="1" x14ac:dyDescent="0.2">
      <c r="A109" s="73" t="str">
        <f>CONCATENATE('01_Carga'!$M$5,"_",$J109)</f>
        <v>EF__92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04"/>
      <c r="AK109" s="2104"/>
      <c r="AL109" s="2104"/>
      <c r="AM109" s="2104"/>
      <c r="AN109" s="2104"/>
      <c r="AO109" s="2104"/>
      <c r="AP109" s="2104"/>
      <c r="AQ109" s="1442"/>
      <c r="AR109" s="1442"/>
      <c r="AS109" s="1442"/>
      <c r="AT109" s="1442"/>
      <c r="AU109" s="1442"/>
      <c r="AV109" s="1442"/>
      <c r="AW109" s="1442"/>
      <c r="AX109" s="1442"/>
      <c r="AY109" s="1442"/>
      <c r="AZ109" s="1442"/>
    </row>
    <row r="110" spans="1:52" s="34" customFormat="1" ht="18" customHeight="1" x14ac:dyDescent="0.2">
      <c r="A110" s="73" t="str">
        <f>CONCATENATE('01_Carga'!$M$5,"_",$J110)</f>
        <v>EF__93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04"/>
      <c r="AK110" s="2104"/>
      <c r="AL110" s="2104"/>
      <c r="AM110" s="2104"/>
      <c r="AN110" s="2104"/>
      <c r="AO110" s="2104"/>
      <c r="AP110" s="2104"/>
      <c r="AQ110" s="1442"/>
      <c r="AR110" s="1442"/>
      <c r="AS110" s="1442"/>
      <c r="AT110" s="1442"/>
      <c r="AU110" s="1442"/>
      <c r="AV110" s="1442"/>
      <c r="AW110" s="1442"/>
      <c r="AX110" s="1442"/>
      <c r="AY110" s="1442"/>
      <c r="AZ110" s="1442"/>
    </row>
    <row r="111" spans="1:52" s="34" customFormat="1" ht="18" customHeight="1" x14ac:dyDescent="0.2">
      <c r="A111" s="73" t="str">
        <f>CONCATENATE('01_Carga'!$M$5,"_",$J111)</f>
        <v>EF__94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04"/>
      <c r="AK111" s="2104"/>
      <c r="AL111" s="2104"/>
      <c r="AM111" s="2104"/>
      <c r="AN111" s="2104"/>
      <c r="AO111" s="2104"/>
      <c r="AP111" s="2104"/>
      <c r="AQ111" s="1442"/>
      <c r="AR111" s="1442"/>
      <c r="AS111" s="1442"/>
      <c r="AT111" s="1442"/>
      <c r="AU111" s="1442"/>
      <c r="AV111" s="1442"/>
      <c r="AW111" s="1442"/>
      <c r="AX111" s="1442"/>
      <c r="AY111" s="1442"/>
      <c r="AZ111" s="1442"/>
    </row>
    <row r="112" spans="1:52" s="34" customFormat="1" ht="18" customHeight="1" x14ac:dyDescent="0.2">
      <c r="A112" s="73" t="str">
        <f>CONCATENATE('01_Carga'!$M$5,"_",$J112)</f>
        <v>EF__95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04"/>
      <c r="AK112" s="2104"/>
      <c r="AL112" s="2104"/>
      <c r="AM112" s="2104"/>
      <c r="AN112" s="2104"/>
      <c r="AO112" s="2104"/>
      <c r="AP112" s="2104"/>
      <c r="AQ112" s="1442"/>
      <c r="AR112" s="1442"/>
      <c r="AS112" s="1442"/>
      <c r="AT112" s="1442"/>
      <c r="AU112" s="1442"/>
      <c r="AV112" s="1442"/>
      <c r="AW112" s="1442"/>
      <c r="AX112" s="1442"/>
      <c r="AY112" s="1442"/>
      <c r="AZ112" s="1442"/>
    </row>
    <row r="113" spans="1:52" s="34" customFormat="1" ht="18" customHeight="1" x14ac:dyDescent="0.2">
      <c r="A113" s="73" t="str">
        <f>CONCATENATE('01_Carga'!$M$5,"_",$J113)</f>
        <v>EF__96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04"/>
      <c r="AK113" s="2104"/>
      <c r="AL113" s="2104"/>
      <c r="AM113" s="2104"/>
      <c r="AN113" s="2104"/>
      <c r="AO113" s="2104"/>
      <c r="AP113" s="2104"/>
      <c r="AQ113" s="1442"/>
      <c r="AR113" s="1442"/>
      <c r="AS113" s="1442"/>
      <c r="AT113" s="1442"/>
      <c r="AU113" s="1442"/>
      <c r="AV113" s="1442"/>
      <c r="AW113" s="1442"/>
      <c r="AX113" s="1442"/>
      <c r="AY113" s="1442"/>
      <c r="AZ113" s="1442"/>
    </row>
    <row r="114" spans="1:52" s="34" customFormat="1" ht="18" customHeight="1" x14ac:dyDescent="0.2">
      <c r="A114" s="73" t="str">
        <f>CONCATENATE('01_Carga'!$M$5,"_",$J114)</f>
        <v>EF__97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04"/>
      <c r="AK114" s="2104"/>
      <c r="AL114" s="2104"/>
      <c r="AM114" s="2104"/>
      <c r="AN114" s="2104"/>
      <c r="AO114" s="2104"/>
      <c r="AP114" s="2104"/>
      <c r="AQ114" s="1442"/>
      <c r="AR114" s="1442"/>
      <c r="AS114" s="1442"/>
      <c r="AT114" s="1442"/>
      <c r="AU114" s="1442"/>
      <c r="AV114" s="1442"/>
      <c r="AW114" s="1442"/>
      <c r="AX114" s="1442"/>
      <c r="AY114" s="1442"/>
      <c r="AZ114" s="1442"/>
    </row>
    <row r="115" spans="1:52" s="34" customFormat="1" ht="18" customHeight="1" x14ac:dyDescent="0.2">
      <c r="A115" s="73" t="str">
        <f>CONCATENATE('01_Carga'!$M$5,"_",$J115)</f>
        <v>EF__98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04"/>
      <c r="AK115" s="2104"/>
      <c r="AL115" s="2104"/>
      <c r="AM115" s="2104"/>
      <c r="AN115" s="2104"/>
      <c r="AO115" s="2104"/>
      <c r="AP115" s="2104"/>
      <c r="AQ115" s="1442"/>
      <c r="AR115" s="1442"/>
      <c r="AS115" s="1442"/>
      <c r="AT115" s="1442"/>
      <c r="AU115" s="1442"/>
      <c r="AV115" s="1442"/>
      <c r="AW115" s="1442"/>
      <c r="AX115" s="1442"/>
      <c r="AY115" s="1442"/>
      <c r="AZ115" s="1442"/>
    </row>
    <row r="116" spans="1:52" s="34" customFormat="1" ht="18" customHeight="1" x14ac:dyDescent="0.2">
      <c r="A116" s="73" t="str">
        <f>CONCATENATE('01_Carga'!$M$5,"_",$J116)</f>
        <v>EF__99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04"/>
      <c r="AK116" s="2104"/>
      <c r="AL116" s="2104"/>
      <c r="AM116" s="2104"/>
      <c r="AN116" s="2104"/>
      <c r="AO116" s="2104"/>
      <c r="AP116" s="2104"/>
      <c r="AQ116" s="1442"/>
      <c r="AR116" s="1442"/>
      <c r="AS116" s="1442"/>
      <c r="AT116" s="1442"/>
      <c r="AU116" s="1442"/>
      <c r="AV116" s="1442"/>
      <c r="AW116" s="1442"/>
      <c r="AX116" s="1442"/>
      <c r="AY116" s="1442"/>
      <c r="AZ116" s="1442"/>
    </row>
    <row r="117" spans="1:52" s="34" customFormat="1" ht="18" customHeight="1" x14ac:dyDescent="0.2">
      <c r="A117" s="73" t="str">
        <f>CONCATENATE('01_Carga'!$M$5,"_",$J117)</f>
        <v>EF__100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04"/>
      <c r="AK117" s="2104"/>
      <c r="AL117" s="2104"/>
      <c r="AM117" s="2104"/>
      <c r="AN117" s="2104"/>
      <c r="AO117" s="2104"/>
      <c r="AP117" s="2104"/>
      <c r="AQ117" s="1442"/>
      <c r="AR117" s="1442"/>
      <c r="AS117" s="1442"/>
      <c r="AT117" s="1442"/>
      <c r="AU117" s="1442"/>
      <c r="AV117" s="1442"/>
      <c r="AW117" s="1442"/>
      <c r="AX117" s="1442"/>
      <c r="AY117" s="1442"/>
      <c r="AZ117" s="1442"/>
    </row>
    <row r="118" spans="1:52" s="34" customFormat="1" ht="18" customHeight="1" x14ac:dyDescent="0.2">
      <c r="A118" s="73" t="str">
        <f>CONCATENATE('01_Carga'!$M$5,"_",$J118)</f>
        <v>EF__101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04"/>
      <c r="AK118" s="2104"/>
      <c r="AL118" s="2104"/>
      <c r="AM118" s="2104"/>
      <c r="AN118" s="2104"/>
      <c r="AO118" s="2104"/>
      <c r="AP118" s="2104"/>
      <c r="AQ118" s="1442"/>
      <c r="AR118" s="1442"/>
      <c r="AS118" s="1442"/>
      <c r="AT118" s="1442"/>
      <c r="AU118" s="1442"/>
      <c r="AV118" s="1442"/>
      <c r="AW118" s="1442"/>
      <c r="AX118" s="1442"/>
      <c r="AY118" s="1442"/>
      <c r="AZ118" s="1442"/>
    </row>
    <row r="119" spans="1:52" s="34" customFormat="1" ht="18" customHeight="1" x14ac:dyDescent="0.2">
      <c r="A119" s="73" t="str">
        <f>CONCATENATE('01_Carga'!$M$5,"_",$J119)</f>
        <v>EF__102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04"/>
      <c r="AK119" s="2104"/>
      <c r="AL119" s="2104"/>
      <c r="AM119" s="2104"/>
      <c r="AN119" s="2104"/>
      <c r="AO119" s="2104"/>
      <c r="AP119" s="2104"/>
      <c r="AQ119" s="1442"/>
      <c r="AR119" s="1442"/>
      <c r="AS119" s="1442"/>
      <c r="AT119" s="1442"/>
      <c r="AU119" s="1442"/>
      <c r="AV119" s="1442"/>
      <c r="AW119" s="1442"/>
      <c r="AX119" s="1442"/>
      <c r="AY119" s="1442"/>
      <c r="AZ119" s="1442"/>
    </row>
    <row r="120" spans="1:52" s="34" customFormat="1" ht="18" customHeight="1" x14ac:dyDescent="0.2">
      <c r="A120" s="73" t="str">
        <f>CONCATENATE('01_Carga'!$M$5,"_",$J120)</f>
        <v>EF__103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04"/>
      <c r="AK120" s="2104"/>
      <c r="AL120" s="2104"/>
      <c r="AM120" s="2104"/>
      <c r="AN120" s="2104"/>
      <c r="AO120" s="2104"/>
      <c r="AP120" s="2104"/>
      <c r="AQ120" s="1442"/>
      <c r="AR120" s="1442"/>
      <c r="AS120" s="1442"/>
      <c r="AT120" s="1442"/>
      <c r="AU120" s="1442"/>
      <c r="AV120" s="1442"/>
      <c r="AW120" s="1442"/>
      <c r="AX120" s="1442"/>
      <c r="AY120" s="1442"/>
      <c r="AZ120" s="1442"/>
    </row>
    <row r="121" spans="1:52" s="34" customFormat="1" ht="18" customHeight="1" x14ac:dyDescent="0.2">
      <c r="A121" s="73" t="str">
        <f>CONCATENATE('01_Carga'!$M$5,"_",$J121)</f>
        <v>EF__104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04"/>
      <c r="AK121" s="2104"/>
      <c r="AL121" s="2104"/>
      <c r="AM121" s="2104"/>
      <c r="AN121" s="2104"/>
      <c r="AO121" s="2104"/>
      <c r="AP121" s="2104"/>
      <c r="AQ121" s="1442"/>
      <c r="AR121" s="1442"/>
      <c r="AS121" s="1442"/>
      <c r="AT121" s="1442"/>
      <c r="AU121" s="1442"/>
      <c r="AV121" s="1442"/>
      <c r="AW121" s="1442"/>
      <c r="AX121" s="1442"/>
      <c r="AY121" s="1442"/>
      <c r="AZ121" s="1442"/>
    </row>
    <row r="122" spans="1:52" s="34" customFormat="1" ht="18" customHeight="1" x14ac:dyDescent="0.2">
      <c r="A122" s="73" t="str">
        <f>CONCATENATE('01_Carga'!$M$5,"_",$J122)</f>
        <v>EF__105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04"/>
      <c r="AK122" s="2104"/>
      <c r="AL122" s="2104"/>
      <c r="AM122" s="2104"/>
      <c r="AN122" s="2104"/>
      <c r="AO122" s="2104"/>
      <c r="AP122" s="2104"/>
      <c r="AQ122" s="1442"/>
      <c r="AR122" s="1442"/>
      <c r="AS122" s="1442"/>
      <c r="AT122" s="1442"/>
      <c r="AU122" s="1442"/>
      <c r="AV122" s="1442"/>
      <c r="AW122" s="1442"/>
      <c r="AX122" s="1442"/>
      <c r="AY122" s="1442"/>
      <c r="AZ122" s="1442"/>
    </row>
    <row r="123" spans="1:52" s="34" customFormat="1" ht="18" customHeight="1" x14ac:dyDescent="0.2">
      <c r="A123" s="73" t="str">
        <f>CONCATENATE('01_Carga'!$M$5,"_",$J123)</f>
        <v>EF__106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04"/>
      <c r="AK123" s="2104"/>
      <c r="AL123" s="2104"/>
      <c r="AM123" s="2104"/>
      <c r="AN123" s="2104"/>
      <c r="AO123" s="2104"/>
      <c r="AP123" s="2104"/>
      <c r="AQ123" s="1442"/>
      <c r="AR123" s="1442"/>
      <c r="AS123" s="1442"/>
      <c r="AT123" s="1442"/>
      <c r="AU123" s="1442"/>
      <c r="AV123" s="1442"/>
      <c r="AW123" s="1442"/>
      <c r="AX123" s="1442"/>
      <c r="AY123" s="1442"/>
      <c r="AZ123" s="1442"/>
    </row>
    <row r="124" spans="1:52" s="34" customFormat="1" ht="18" customHeight="1" x14ac:dyDescent="0.2">
      <c r="A124" s="73" t="str">
        <f>CONCATENATE('01_Carga'!$M$5,"_",$J124)</f>
        <v>EF__107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04"/>
      <c r="AK124" s="2104"/>
      <c r="AL124" s="2104"/>
      <c r="AM124" s="2104"/>
      <c r="AN124" s="2104"/>
      <c r="AO124" s="2104"/>
      <c r="AP124" s="2104"/>
      <c r="AQ124" s="1442"/>
      <c r="AR124" s="1442"/>
      <c r="AS124" s="1442"/>
      <c r="AT124" s="1442"/>
      <c r="AU124" s="1442"/>
      <c r="AV124" s="1442"/>
      <c r="AW124" s="1442"/>
      <c r="AX124" s="1442"/>
      <c r="AY124" s="1442"/>
      <c r="AZ124" s="1442"/>
    </row>
    <row r="125" spans="1:52" s="34" customFormat="1" ht="18" customHeight="1" x14ac:dyDescent="0.2">
      <c r="A125" s="73" t="str">
        <f>CONCATENATE('01_Carga'!$M$5,"_",$J125)</f>
        <v>EF__108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04"/>
      <c r="AK125" s="2104"/>
      <c r="AL125" s="2104"/>
      <c r="AM125" s="2104"/>
      <c r="AN125" s="2104"/>
      <c r="AO125" s="2104"/>
      <c r="AP125" s="2104"/>
      <c r="AQ125" s="1442"/>
      <c r="AR125" s="1442"/>
      <c r="AS125" s="1442"/>
      <c r="AT125" s="1442"/>
      <c r="AU125" s="1442"/>
      <c r="AV125" s="1442"/>
      <c r="AW125" s="1442"/>
      <c r="AX125" s="1442"/>
      <c r="AY125" s="1442"/>
      <c r="AZ125" s="1442"/>
    </row>
    <row r="126" spans="1:52" s="34" customFormat="1" ht="18" customHeight="1" x14ac:dyDescent="0.2">
      <c r="A126" s="73" t="str">
        <f>CONCATENATE('01_Carga'!$M$5,"_",$J126)</f>
        <v>EF__109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04"/>
      <c r="AK126" s="2104"/>
      <c r="AL126" s="2104"/>
      <c r="AM126" s="2104"/>
      <c r="AN126" s="2104"/>
      <c r="AO126" s="2104"/>
      <c r="AP126" s="2104"/>
      <c r="AQ126" s="1442"/>
      <c r="AR126" s="1442"/>
      <c r="AS126" s="1442"/>
      <c r="AT126" s="1442"/>
      <c r="AU126" s="1442"/>
      <c r="AV126" s="1442"/>
      <c r="AW126" s="1442"/>
      <c r="AX126" s="1442"/>
      <c r="AY126" s="1442"/>
      <c r="AZ126" s="1442"/>
    </row>
    <row r="127" spans="1:52" s="34" customFormat="1" ht="18" customHeight="1" x14ac:dyDescent="0.2">
      <c r="A127" s="73" t="str">
        <f>CONCATENATE('01_Carga'!$M$5,"_",$J127)</f>
        <v>EF__110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04"/>
      <c r="AK127" s="2104"/>
      <c r="AL127" s="2104"/>
      <c r="AM127" s="2104"/>
      <c r="AN127" s="2104"/>
      <c r="AO127" s="2104"/>
      <c r="AP127" s="2104"/>
      <c r="AQ127" s="1442"/>
      <c r="AR127" s="1442"/>
      <c r="AS127" s="1442"/>
      <c r="AT127" s="1442"/>
      <c r="AU127" s="1442"/>
      <c r="AV127" s="1442"/>
      <c r="AW127" s="1442"/>
      <c r="AX127" s="1442"/>
      <c r="AY127" s="1442"/>
      <c r="AZ127" s="1442"/>
    </row>
    <row r="128" spans="1:52" s="34" customFormat="1" ht="18" customHeight="1" x14ac:dyDescent="0.2">
      <c r="A128" s="73" t="str">
        <f>CONCATENATE('01_Carga'!$M$5,"_",$J128)</f>
        <v>EF__111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04"/>
      <c r="AK128" s="2104"/>
      <c r="AL128" s="2104"/>
      <c r="AM128" s="2104"/>
      <c r="AN128" s="2104"/>
      <c r="AO128" s="2104"/>
      <c r="AP128" s="2104"/>
      <c r="AQ128" s="1442"/>
      <c r="AR128" s="1442"/>
      <c r="AS128" s="1442"/>
      <c r="AT128" s="1442"/>
      <c r="AU128" s="1442"/>
      <c r="AV128" s="1442"/>
      <c r="AW128" s="1442"/>
      <c r="AX128" s="1442"/>
      <c r="AY128" s="1442"/>
      <c r="AZ128" s="1442"/>
    </row>
    <row r="129" spans="1:52" s="34" customFormat="1" ht="18" customHeight="1" x14ac:dyDescent="0.2">
      <c r="A129" s="73" t="str">
        <f>CONCATENATE('01_Carga'!$M$5,"_",$J129)</f>
        <v>EF__112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04"/>
      <c r="AK129" s="2104"/>
      <c r="AL129" s="2104"/>
      <c r="AM129" s="2104"/>
      <c r="AN129" s="2104"/>
      <c r="AO129" s="2104"/>
      <c r="AP129" s="2104"/>
      <c r="AQ129" s="1442"/>
      <c r="AR129" s="1442"/>
      <c r="AS129" s="1442"/>
      <c r="AT129" s="1442"/>
      <c r="AU129" s="1442"/>
      <c r="AV129" s="1442"/>
      <c r="AW129" s="1442"/>
      <c r="AX129" s="1442"/>
      <c r="AY129" s="1442"/>
      <c r="AZ129" s="1442"/>
    </row>
    <row r="130" spans="1:52" s="34" customFormat="1" ht="18" customHeight="1" x14ac:dyDescent="0.2">
      <c r="A130" s="73" t="str">
        <f>CONCATENATE('01_Carga'!$M$5,"_",$J130)</f>
        <v>EF__113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04"/>
      <c r="AK130" s="2104"/>
      <c r="AL130" s="2104"/>
      <c r="AM130" s="2104"/>
      <c r="AN130" s="2104"/>
      <c r="AO130" s="2104"/>
      <c r="AP130" s="2104"/>
      <c r="AQ130" s="1442"/>
      <c r="AR130" s="1442"/>
      <c r="AS130" s="1442"/>
      <c r="AT130" s="1442"/>
      <c r="AU130" s="1442"/>
      <c r="AV130" s="1442"/>
      <c r="AW130" s="1442"/>
      <c r="AX130" s="1442"/>
      <c r="AY130" s="1442"/>
      <c r="AZ130" s="1442"/>
    </row>
    <row r="131" spans="1:52" s="34" customFormat="1" ht="18" customHeight="1" x14ac:dyDescent="0.2">
      <c r="A131" s="73" t="str">
        <f>CONCATENATE('01_Carga'!$M$5,"_",$J131)</f>
        <v>EF__114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04"/>
      <c r="AK131" s="2104"/>
      <c r="AL131" s="2104"/>
      <c r="AM131" s="2104"/>
      <c r="AN131" s="2104"/>
      <c r="AO131" s="2104"/>
      <c r="AP131" s="2104"/>
      <c r="AQ131" s="1442"/>
      <c r="AR131" s="1442"/>
      <c r="AS131" s="1442"/>
      <c r="AT131" s="1442"/>
      <c r="AU131" s="1442"/>
      <c r="AV131" s="1442"/>
      <c r="AW131" s="1442"/>
      <c r="AX131" s="1442"/>
      <c r="AY131" s="1442"/>
      <c r="AZ131" s="1442"/>
    </row>
    <row r="132" spans="1:52" s="34" customFormat="1" ht="18" customHeight="1" x14ac:dyDescent="0.2">
      <c r="A132" s="73" t="str">
        <f>CONCATENATE('01_Carga'!$M$5,"_",$J132)</f>
        <v>EF__115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04"/>
      <c r="AK132" s="2104"/>
      <c r="AL132" s="2104"/>
      <c r="AM132" s="2104"/>
      <c r="AN132" s="2104"/>
      <c r="AO132" s="2104"/>
      <c r="AP132" s="2104"/>
      <c r="AQ132" s="1442"/>
      <c r="AR132" s="1442"/>
      <c r="AS132" s="1442"/>
      <c r="AT132" s="1442"/>
      <c r="AU132" s="1442"/>
      <c r="AV132" s="1442"/>
      <c r="AW132" s="1442"/>
      <c r="AX132" s="1442"/>
      <c r="AY132" s="1442"/>
      <c r="AZ132" s="1442"/>
    </row>
    <row r="133" spans="1:52" s="34" customFormat="1" ht="18" customHeight="1" x14ac:dyDescent="0.2">
      <c r="A133" s="73" t="str">
        <f>CONCATENATE('01_Carga'!$M$5,"_",$J133)</f>
        <v>EF__116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04"/>
      <c r="AK133" s="2104"/>
      <c r="AL133" s="2104"/>
      <c r="AM133" s="2104"/>
      <c r="AN133" s="2104"/>
      <c r="AO133" s="2104"/>
      <c r="AP133" s="2104"/>
      <c r="AQ133" s="1442"/>
      <c r="AR133" s="1442"/>
      <c r="AS133" s="1442"/>
      <c r="AT133" s="1442"/>
      <c r="AU133" s="1442"/>
      <c r="AV133" s="1442"/>
      <c r="AW133" s="1442"/>
      <c r="AX133" s="1442"/>
      <c r="AY133" s="1442"/>
      <c r="AZ133" s="1442"/>
    </row>
    <row r="134" spans="1:52" s="34" customFormat="1" ht="18" customHeight="1" x14ac:dyDescent="0.2">
      <c r="A134" s="73" t="str">
        <f>CONCATENATE('01_Carga'!$M$5,"_",$J134)</f>
        <v>EF__117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04"/>
      <c r="AK134" s="2104"/>
      <c r="AL134" s="2104"/>
      <c r="AM134" s="2104"/>
      <c r="AN134" s="2104"/>
      <c r="AO134" s="2104"/>
      <c r="AP134" s="2104"/>
      <c r="AQ134" s="1442"/>
      <c r="AR134" s="1442"/>
      <c r="AS134" s="1442"/>
      <c r="AT134" s="1442"/>
      <c r="AU134" s="1442"/>
      <c r="AV134" s="1442"/>
      <c r="AW134" s="1442"/>
      <c r="AX134" s="1442"/>
      <c r="AY134" s="1442"/>
      <c r="AZ134" s="1442"/>
    </row>
    <row r="135" spans="1:52" s="34" customFormat="1" ht="18" customHeight="1" x14ac:dyDescent="0.2">
      <c r="A135" s="73" t="str">
        <f>CONCATENATE('01_Carga'!$M$5,"_",$J135)</f>
        <v>EF__118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04"/>
      <c r="AK135" s="2104"/>
      <c r="AL135" s="2104"/>
      <c r="AM135" s="2104"/>
      <c r="AN135" s="2104"/>
      <c r="AO135" s="2104"/>
      <c r="AP135" s="2104"/>
      <c r="AQ135" s="1442"/>
      <c r="AR135" s="1442"/>
      <c r="AS135" s="1442"/>
      <c r="AT135" s="1442"/>
      <c r="AU135" s="1442"/>
      <c r="AV135" s="1442"/>
      <c r="AW135" s="1442"/>
      <c r="AX135" s="1442"/>
      <c r="AY135" s="1442"/>
      <c r="AZ135" s="1442"/>
    </row>
    <row r="136" spans="1:52" s="34" customFormat="1" ht="18" customHeight="1" x14ac:dyDescent="0.2">
      <c r="A136" s="73" t="str">
        <f>CONCATENATE('01_Carga'!$M$5,"_",$J136)</f>
        <v>EF__119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04"/>
      <c r="AK136" s="2104"/>
      <c r="AL136" s="2104"/>
      <c r="AM136" s="2104"/>
      <c r="AN136" s="2104"/>
      <c r="AO136" s="2104"/>
      <c r="AP136" s="2104"/>
      <c r="AQ136" s="1442"/>
      <c r="AR136" s="1442"/>
      <c r="AS136" s="1442"/>
      <c r="AT136" s="1442"/>
      <c r="AU136" s="1442"/>
      <c r="AV136" s="1442"/>
      <c r="AW136" s="1442"/>
      <c r="AX136" s="1442"/>
      <c r="AY136" s="1442"/>
      <c r="AZ136" s="1442"/>
    </row>
    <row r="137" spans="1:52" s="34" customFormat="1" ht="18" customHeight="1" x14ac:dyDescent="0.2">
      <c r="A137" s="73" t="str">
        <f>CONCATENATE('01_Carga'!$M$5,"_",$J137)</f>
        <v>EF__120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04"/>
      <c r="AK137" s="2104"/>
      <c r="AL137" s="2104"/>
      <c r="AM137" s="2104"/>
      <c r="AN137" s="2104"/>
      <c r="AO137" s="2104"/>
      <c r="AP137" s="2104"/>
      <c r="AQ137" s="1442"/>
      <c r="AR137" s="1442"/>
      <c r="AS137" s="1442"/>
      <c r="AT137" s="1442"/>
      <c r="AU137" s="1442"/>
      <c r="AV137" s="1442"/>
      <c r="AW137" s="1442"/>
      <c r="AX137" s="1442"/>
      <c r="AY137" s="1442"/>
      <c r="AZ137" s="1442"/>
    </row>
    <row r="138" spans="1:52" s="34" customFormat="1" ht="18" customHeight="1" x14ac:dyDescent="0.2">
      <c r="A138" s="73" t="str">
        <f>CONCATENATE('01_Carga'!$M$5,"_",$J138)</f>
        <v>EF__121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04"/>
      <c r="AK138" s="2104"/>
      <c r="AL138" s="2104"/>
      <c r="AM138" s="2104"/>
      <c r="AN138" s="2104"/>
      <c r="AO138" s="2104"/>
      <c r="AP138" s="2104"/>
      <c r="AQ138" s="1442"/>
      <c r="AR138" s="1442"/>
      <c r="AS138" s="1442"/>
      <c r="AT138" s="1442"/>
      <c r="AU138" s="1442"/>
      <c r="AV138" s="1442"/>
      <c r="AW138" s="1442"/>
      <c r="AX138" s="1442"/>
      <c r="AY138" s="1442"/>
      <c r="AZ138" s="1442"/>
    </row>
    <row r="139" spans="1:52" s="34" customFormat="1" ht="18" customHeight="1" x14ac:dyDescent="0.2">
      <c r="A139" s="73" t="str">
        <f>CONCATENATE('01_Carga'!$M$5,"_",$J139)</f>
        <v>EF__122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04"/>
      <c r="AK139" s="2104"/>
      <c r="AL139" s="2104"/>
      <c r="AM139" s="2104"/>
      <c r="AN139" s="2104"/>
      <c r="AO139" s="2104"/>
      <c r="AP139" s="2104"/>
      <c r="AQ139" s="1442"/>
      <c r="AR139" s="1442"/>
      <c r="AS139" s="1442"/>
      <c r="AT139" s="1442"/>
      <c r="AU139" s="1442"/>
      <c r="AV139" s="1442"/>
      <c r="AW139" s="1442"/>
      <c r="AX139" s="1442"/>
      <c r="AY139" s="1442"/>
      <c r="AZ139" s="1442"/>
    </row>
    <row r="140" spans="1:52" s="34" customFormat="1" ht="18" customHeight="1" x14ac:dyDescent="0.2">
      <c r="A140" s="73" t="str">
        <f>CONCATENATE('01_Carga'!$M$5,"_",$J140)</f>
        <v>EF__123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04"/>
      <c r="AK140" s="2104"/>
      <c r="AL140" s="2104"/>
      <c r="AM140" s="2104"/>
      <c r="AN140" s="2104"/>
      <c r="AO140" s="2104"/>
      <c r="AP140" s="2104"/>
      <c r="AQ140" s="1442"/>
      <c r="AR140" s="1442"/>
      <c r="AS140" s="1442"/>
      <c r="AT140" s="1442"/>
      <c r="AU140" s="1442"/>
      <c r="AV140" s="1442"/>
      <c r="AW140" s="1442"/>
      <c r="AX140" s="1442"/>
      <c r="AY140" s="1442"/>
      <c r="AZ140" s="1442"/>
    </row>
    <row r="141" spans="1:52" s="34" customFormat="1" ht="18" customHeight="1" x14ac:dyDescent="0.2">
      <c r="A141" s="73" t="str">
        <f>CONCATENATE('01_Carga'!$M$5,"_",$J141)</f>
        <v>EF__124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04"/>
      <c r="AK141" s="2104"/>
      <c r="AL141" s="2104"/>
      <c r="AM141" s="2104"/>
      <c r="AN141" s="2104"/>
      <c r="AO141" s="2104"/>
      <c r="AP141" s="2104"/>
      <c r="AQ141" s="1442"/>
      <c r="AR141" s="1442"/>
      <c r="AS141" s="1442"/>
      <c r="AT141" s="1442"/>
      <c r="AU141" s="1442"/>
      <c r="AV141" s="1442"/>
      <c r="AW141" s="1442"/>
      <c r="AX141" s="1442"/>
      <c r="AY141" s="1442"/>
      <c r="AZ141" s="1442"/>
    </row>
    <row r="142" spans="1:52" s="34" customFormat="1" ht="18" customHeight="1" x14ac:dyDescent="0.2">
      <c r="A142" s="73" t="str">
        <f>CONCATENATE('01_Carga'!$M$5,"_",$J142)</f>
        <v>EF__125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04"/>
      <c r="AK142" s="2104"/>
      <c r="AL142" s="2104"/>
      <c r="AM142" s="2104"/>
      <c r="AN142" s="2104"/>
      <c r="AO142" s="2104"/>
      <c r="AP142" s="2104"/>
      <c r="AQ142" s="1442"/>
      <c r="AR142" s="1442"/>
      <c r="AS142" s="1442"/>
      <c r="AT142" s="1442"/>
      <c r="AU142" s="1442"/>
      <c r="AV142" s="1442"/>
      <c r="AW142" s="1442"/>
      <c r="AX142" s="1442"/>
      <c r="AY142" s="1442"/>
      <c r="AZ142" s="1442"/>
    </row>
    <row r="143" spans="1:52" s="34" customFormat="1" ht="18" customHeight="1" x14ac:dyDescent="0.2">
      <c r="A143" s="73" t="str">
        <f>CONCATENATE('01_Carga'!$M$5,"_",$J143)</f>
        <v>EF__126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04"/>
      <c r="AK143" s="2104"/>
      <c r="AL143" s="2104"/>
      <c r="AM143" s="2104"/>
      <c r="AN143" s="2104"/>
      <c r="AO143" s="2104"/>
      <c r="AP143" s="2104"/>
      <c r="AQ143" s="1442"/>
      <c r="AR143" s="1442"/>
      <c r="AS143" s="1442"/>
      <c r="AT143" s="1442"/>
      <c r="AU143" s="1442"/>
      <c r="AV143" s="1442"/>
      <c r="AW143" s="1442"/>
      <c r="AX143" s="1442"/>
      <c r="AY143" s="1442"/>
      <c r="AZ143" s="1442"/>
    </row>
    <row r="144" spans="1:52" s="34" customFormat="1" ht="18" customHeight="1" x14ac:dyDescent="0.2">
      <c r="A144" s="73" t="str">
        <f>CONCATENATE('01_Carga'!$M$5,"_",$J144)</f>
        <v>EF__127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04"/>
      <c r="AK144" s="2104"/>
      <c r="AL144" s="2104"/>
      <c r="AM144" s="2104"/>
      <c r="AN144" s="2104"/>
      <c r="AO144" s="2104"/>
      <c r="AP144" s="2104"/>
      <c r="AQ144" s="1442"/>
      <c r="AR144" s="1442"/>
      <c r="AS144" s="1442"/>
      <c r="AT144" s="1442"/>
      <c r="AU144" s="1442"/>
      <c r="AV144" s="1442"/>
      <c r="AW144" s="1442"/>
      <c r="AX144" s="1442"/>
      <c r="AY144" s="1442"/>
      <c r="AZ144" s="1442"/>
    </row>
    <row r="145" spans="1:52" s="34" customFormat="1" ht="18" customHeight="1" x14ac:dyDescent="0.2">
      <c r="A145" s="73" t="str">
        <f>CONCATENATE('01_Carga'!$M$5,"_",$J145)</f>
        <v>EF__128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04"/>
      <c r="AK145" s="2104"/>
      <c r="AL145" s="2104"/>
      <c r="AM145" s="2104"/>
      <c r="AN145" s="2104"/>
      <c r="AO145" s="2104"/>
      <c r="AP145" s="2104"/>
      <c r="AQ145" s="1442"/>
      <c r="AR145" s="1442"/>
      <c r="AS145" s="1442"/>
      <c r="AT145" s="1442"/>
      <c r="AU145" s="1442"/>
      <c r="AV145" s="1442"/>
      <c r="AW145" s="1442"/>
      <c r="AX145" s="1442"/>
      <c r="AY145" s="1442"/>
      <c r="AZ145" s="1442"/>
    </row>
    <row r="146" spans="1:52" s="34" customFormat="1" ht="18" customHeight="1" x14ac:dyDescent="0.2">
      <c r="A146" s="73" t="str">
        <f>CONCATENATE('01_Carga'!$M$5,"_",$J146)</f>
        <v>EF__129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04"/>
      <c r="AK146" s="2104"/>
      <c r="AL146" s="2104"/>
      <c r="AM146" s="2104"/>
      <c r="AN146" s="2104"/>
      <c r="AO146" s="2104"/>
      <c r="AP146" s="2104"/>
      <c r="AQ146" s="1442"/>
      <c r="AR146" s="1442"/>
      <c r="AS146" s="1442"/>
      <c r="AT146" s="1442"/>
      <c r="AU146" s="1442"/>
      <c r="AV146" s="1442"/>
      <c r="AW146" s="1442"/>
      <c r="AX146" s="1442"/>
      <c r="AY146" s="1442"/>
      <c r="AZ146" s="1442"/>
    </row>
    <row r="147" spans="1:52" s="34" customFormat="1" ht="18" customHeight="1" x14ac:dyDescent="0.2">
      <c r="A147" s="73" t="str">
        <f>CONCATENATE('01_Carga'!$M$5,"_",$J147)</f>
        <v>EF__130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04"/>
      <c r="AK147" s="2104"/>
      <c r="AL147" s="2104"/>
      <c r="AM147" s="2104"/>
      <c r="AN147" s="2104"/>
      <c r="AO147" s="2104"/>
      <c r="AP147" s="2104"/>
      <c r="AQ147" s="1442"/>
      <c r="AR147" s="1442"/>
      <c r="AS147" s="1442"/>
      <c r="AT147" s="1442"/>
      <c r="AU147" s="1442"/>
      <c r="AV147" s="1442"/>
      <c r="AW147" s="1442"/>
      <c r="AX147" s="1442"/>
      <c r="AY147" s="1442"/>
      <c r="AZ147" s="1442"/>
    </row>
    <row r="148" spans="1:52" s="34" customFormat="1" ht="18" customHeight="1" x14ac:dyDescent="0.2">
      <c r="A148" s="73" t="str">
        <f>CONCATENATE('01_Carga'!$M$5,"_",$J148)</f>
        <v>EF__131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04"/>
      <c r="AK148" s="2104"/>
      <c r="AL148" s="2104"/>
      <c r="AM148" s="2104"/>
      <c r="AN148" s="2104"/>
      <c r="AO148" s="2104"/>
      <c r="AP148" s="2104"/>
      <c r="AQ148" s="1442"/>
      <c r="AR148" s="1442"/>
      <c r="AS148" s="1442"/>
      <c r="AT148" s="1442"/>
      <c r="AU148" s="1442"/>
      <c r="AV148" s="1442"/>
      <c r="AW148" s="1442"/>
      <c r="AX148" s="1442"/>
      <c r="AY148" s="1442"/>
      <c r="AZ148" s="1442"/>
    </row>
    <row r="149" spans="1:52" s="34" customFormat="1" ht="18" customHeight="1" x14ac:dyDescent="0.2">
      <c r="A149" s="73" t="str">
        <f>CONCATENATE('01_Carga'!$M$5,"_",$J149)</f>
        <v>EF__132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04"/>
      <c r="AK149" s="2104"/>
      <c r="AL149" s="2104"/>
      <c r="AM149" s="2104"/>
      <c r="AN149" s="2104"/>
      <c r="AO149" s="2104"/>
      <c r="AP149" s="2104"/>
      <c r="AQ149" s="1442"/>
      <c r="AR149" s="1442"/>
      <c r="AS149" s="1442"/>
      <c r="AT149" s="1442"/>
      <c r="AU149" s="1442"/>
      <c r="AV149" s="1442"/>
      <c r="AW149" s="1442"/>
      <c r="AX149" s="1442"/>
      <c r="AY149" s="1442"/>
      <c r="AZ149" s="1442"/>
    </row>
    <row r="150" spans="1:52" s="34" customFormat="1" ht="18" customHeight="1" x14ac:dyDescent="0.2">
      <c r="A150" s="73" t="str">
        <f>CONCATENATE('01_Carga'!$M$5,"_",$J150)</f>
        <v>EF__133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04"/>
      <c r="AK150" s="2104"/>
      <c r="AL150" s="2104"/>
      <c r="AM150" s="2104"/>
      <c r="AN150" s="2104"/>
      <c r="AO150" s="2104"/>
      <c r="AP150" s="2104"/>
      <c r="AQ150" s="1442"/>
      <c r="AR150" s="1442"/>
      <c r="AS150" s="1442"/>
      <c r="AT150" s="1442"/>
      <c r="AU150" s="1442"/>
      <c r="AV150" s="1442"/>
      <c r="AW150" s="1442"/>
      <c r="AX150" s="1442"/>
      <c r="AY150" s="1442"/>
      <c r="AZ150" s="1442"/>
    </row>
    <row r="151" spans="1:52" s="34" customFormat="1" ht="18" customHeight="1" x14ac:dyDescent="0.2">
      <c r="A151" s="73" t="str">
        <f>CONCATENATE('01_Carga'!$M$5,"_",$J151)</f>
        <v>EF__134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04"/>
      <c r="AK151" s="2104"/>
      <c r="AL151" s="2104"/>
      <c r="AM151" s="2104"/>
      <c r="AN151" s="2104"/>
      <c r="AO151" s="2104"/>
      <c r="AP151" s="2104"/>
      <c r="AQ151" s="1442"/>
      <c r="AR151" s="1442"/>
      <c r="AS151" s="1442"/>
      <c r="AT151" s="1442"/>
      <c r="AU151" s="1442"/>
      <c r="AV151" s="1442"/>
      <c r="AW151" s="1442"/>
      <c r="AX151" s="1442"/>
      <c r="AY151" s="1442"/>
      <c r="AZ151" s="1442"/>
    </row>
    <row r="152" spans="1:52" s="34" customFormat="1" ht="18" customHeight="1" x14ac:dyDescent="0.2">
      <c r="A152" s="73" t="str">
        <f>CONCATENATE('01_Carga'!$M$5,"_",$J152)</f>
        <v>EF__135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04"/>
      <c r="AK152" s="2104"/>
      <c r="AL152" s="2104"/>
      <c r="AM152" s="2104"/>
      <c r="AN152" s="2104"/>
      <c r="AO152" s="2104"/>
      <c r="AP152" s="2104"/>
      <c r="AQ152" s="1442"/>
      <c r="AR152" s="1442"/>
      <c r="AS152" s="1442"/>
      <c r="AT152" s="1442"/>
      <c r="AU152" s="1442"/>
      <c r="AV152" s="1442"/>
      <c r="AW152" s="1442"/>
      <c r="AX152" s="1442"/>
      <c r="AY152" s="1442"/>
      <c r="AZ152" s="1442"/>
    </row>
    <row r="153" spans="1:52" s="34" customFormat="1" ht="18" customHeight="1" x14ac:dyDescent="0.2">
      <c r="A153" s="73" t="str">
        <f>CONCATENATE('01_Carga'!$M$5,"_",$J153)</f>
        <v>EF__136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04"/>
      <c r="AK153" s="2104"/>
      <c r="AL153" s="2104"/>
      <c r="AM153" s="2104"/>
      <c r="AN153" s="2104"/>
      <c r="AO153" s="2104"/>
      <c r="AP153" s="2104"/>
      <c r="AQ153" s="1442"/>
      <c r="AR153" s="1442"/>
      <c r="AS153" s="1442"/>
      <c r="AT153" s="1442"/>
      <c r="AU153" s="1442"/>
      <c r="AV153" s="1442"/>
      <c r="AW153" s="1442"/>
      <c r="AX153" s="1442"/>
      <c r="AY153" s="1442"/>
      <c r="AZ153" s="1442"/>
    </row>
    <row r="154" spans="1:52" s="34" customFormat="1" ht="18" customHeight="1" x14ac:dyDescent="0.2">
      <c r="A154" s="73" t="str">
        <f>CONCATENATE('01_Carga'!$M$5,"_",$J154)</f>
        <v>EF__137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04"/>
      <c r="AK154" s="2104"/>
      <c r="AL154" s="2104"/>
      <c r="AM154" s="2104"/>
      <c r="AN154" s="2104"/>
      <c r="AO154" s="2104"/>
      <c r="AP154" s="2104"/>
      <c r="AQ154" s="1442"/>
      <c r="AR154" s="1442"/>
      <c r="AS154" s="1442"/>
      <c r="AT154" s="1442"/>
      <c r="AU154" s="1442"/>
      <c r="AV154" s="1442"/>
      <c r="AW154" s="1442"/>
      <c r="AX154" s="1442"/>
      <c r="AY154" s="1442"/>
      <c r="AZ154" s="1442"/>
    </row>
    <row r="155" spans="1:52" s="34" customFormat="1" ht="18" customHeight="1" x14ac:dyDescent="0.2">
      <c r="A155" s="73" t="str">
        <f>CONCATENATE('01_Carga'!$M$5,"_",$J155)</f>
        <v>EF__138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04"/>
      <c r="AK155" s="2104"/>
      <c r="AL155" s="2104"/>
      <c r="AM155" s="2104"/>
      <c r="AN155" s="2104"/>
      <c r="AO155" s="2104"/>
      <c r="AP155" s="2104"/>
      <c r="AQ155" s="1442"/>
      <c r="AR155" s="1442"/>
      <c r="AS155" s="1442"/>
      <c r="AT155" s="1442"/>
      <c r="AU155" s="1442"/>
      <c r="AV155" s="1442"/>
      <c r="AW155" s="1442"/>
      <c r="AX155" s="1442"/>
      <c r="AY155" s="1442"/>
      <c r="AZ155" s="1442"/>
    </row>
    <row r="156" spans="1:52" s="34" customFormat="1" ht="18" customHeight="1" x14ac:dyDescent="0.2">
      <c r="A156" s="73" t="str">
        <f>CONCATENATE('01_Carga'!$M$5,"_",$J156)</f>
        <v>EF__139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04"/>
      <c r="AK156" s="2104"/>
      <c r="AL156" s="2104"/>
      <c r="AM156" s="2104"/>
      <c r="AN156" s="2104"/>
      <c r="AO156" s="2104"/>
      <c r="AP156" s="2104"/>
      <c r="AQ156" s="1442"/>
      <c r="AR156" s="1442"/>
      <c r="AS156" s="1442"/>
      <c r="AT156" s="1442"/>
      <c r="AU156" s="1442"/>
      <c r="AV156" s="1442"/>
      <c r="AW156" s="1442"/>
      <c r="AX156" s="1442"/>
      <c r="AY156" s="1442"/>
      <c r="AZ156" s="1442"/>
    </row>
    <row r="157" spans="1:52" s="34" customFormat="1" ht="18" customHeight="1" x14ac:dyDescent="0.2">
      <c r="A157" s="73" t="str">
        <f>CONCATENATE('01_Carga'!$M$5,"_",$J157)</f>
        <v>EF__140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04"/>
      <c r="AK157" s="2104"/>
      <c r="AL157" s="2104"/>
      <c r="AM157" s="2104"/>
      <c r="AN157" s="2104"/>
      <c r="AO157" s="2104"/>
      <c r="AP157" s="2104"/>
      <c r="AQ157" s="1442"/>
      <c r="AR157" s="1442"/>
      <c r="AS157" s="1442"/>
      <c r="AT157" s="1442"/>
      <c r="AU157" s="1442"/>
      <c r="AV157" s="1442"/>
      <c r="AW157" s="1442"/>
      <c r="AX157" s="1442"/>
      <c r="AY157" s="1442"/>
      <c r="AZ157" s="1442"/>
    </row>
    <row r="158" spans="1:52" s="34" customFormat="1" ht="18" customHeight="1" x14ac:dyDescent="0.2">
      <c r="A158" s="73" t="str">
        <f>CONCATENATE('01_Carga'!$M$5,"_",$J158)</f>
        <v>EF__141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04"/>
      <c r="AK158" s="2104"/>
      <c r="AL158" s="2104"/>
      <c r="AM158" s="2104"/>
      <c r="AN158" s="2104"/>
      <c r="AO158" s="2104"/>
      <c r="AP158" s="2104"/>
      <c r="AQ158" s="1442"/>
      <c r="AR158" s="1442"/>
      <c r="AS158" s="1442"/>
      <c r="AT158" s="1442"/>
      <c r="AU158" s="1442"/>
      <c r="AV158" s="1442"/>
      <c r="AW158" s="1442"/>
      <c r="AX158" s="1442"/>
      <c r="AY158" s="1442"/>
      <c r="AZ158" s="1442"/>
    </row>
    <row r="159" spans="1:52" s="34" customFormat="1" ht="18" customHeight="1" x14ac:dyDescent="0.2">
      <c r="A159" s="73" t="str">
        <f>CONCATENATE('01_Carga'!$M$5,"_",$J159)</f>
        <v>EF__142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04"/>
      <c r="AK159" s="2104"/>
      <c r="AL159" s="2104"/>
      <c r="AM159" s="2104"/>
      <c r="AN159" s="2104"/>
      <c r="AO159" s="2104"/>
      <c r="AP159" s="2104"/>
      <c r="AQ159" s="1442"/>
      <c r="AR159" s="1442"/>
      <c r="AS159" s="1442"/>
      <c r="AT159" s="1442"/>
      <c r="AU159" s="1442"/>
      <c r="AV159" s="1442"/>
      <c r="AW159" s="1442"/>
      <c r="AX159" s="1442"/>
      <c r="AY159" s="1442"/>
      <c r="AZ159" s="1442"/>
    </row>
    <row r="160" spans="1:52" s="34" customFormat="1" ht="18" customHeight="1" x14ac:dyDescent="0.2">
      <c r="A160" s="73" t="str">
        <f>CONCATENATE('01_Carga'!$M$5,"_",$J160)</f>
        <v>EF__143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04"/>
      <c r="AK160" s="2104"/>
      <c r="AL160" s="2104"/>
      <c r="AM160" s="2104"/>
      <c r="AN160" s="2104"/>
      <c r="AO160" s="2104"/>
      <c r="AP160" s="2104"/>
      <c r="AQ160" s="1442"/>
      <c r="AR160" s="1442"/>
      <c r="AS160" s="1442"/>
      <c r="AT160" s="1442"/>
      <c r="AU160" s="1442"/>
      <c r="AV160" s="1442"/>
      <c r="AW160" s="1442"/>
      <c r="AX160" s="1442"/>
      <c r="AY160" s="1442"/>
      <c r="AZ160" s="1442"/>
    </row>
    <row r="161" spans="1:52" s="34" customFormat="1" ht="18" customHeight="1" x14ac:dyDescent="0.2">
      <c r="A161" s="73" t="str">
        <f>CONCATENATE('01_Carga'!$M$5,"_",$J161)</f>
        <v>EF__144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04"/>
      <c r="AK161" s="2104"/>
      <c r="AL161" s="2104"/>
      <c r="AM161" s="2104"/>
      <c r="AN161" s="2104"/>
      <c r="AO161" s="2104"/>
      <c r="AP161" s="2104"/>
      <c r="AQ161" s="1442"/>
      <c r="AR161" s="1442"/>
      <c r="AS161" s="1442"/>
      <c r="AT161" s="1442"/>
      <c r="AU161" s="1442"/>
      <c r="AV161" s="1442"/>
      <c r="AW161" s="1442"/>
      <c r="AX161" s="1442"/>
      <c r="AY161" s="1442"/>
      <c r="AZ161" s="1442"/>
    </row>
    <row r="162" spans="1:52" s="34" customFormat="1" ht="18" customHeight="1" x14ac:dyDescent="0.2">
      <c r="A162" s="73" t="str">
        <f>CONCATENATE('01_Carga'!$M$5,"_",$J162)</f>
        <v>EF__145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04"/>
      <c r="AK162" s="2104"/>
      <c r="AL162" s="2104"/>
      <c r="AM162" s="2104"/>
      <c r="AN162" s="2104"/>
      <c r="AO162" s="2104"/>
      <c r="AP162" s="2104"/>
      <c r="AQ162" s="1442"/>
      <c r="AR162" s="1442"/>
      <c r="AS162" s="1442"/>
      <c r="AT162" s="1442"/>
      <c r="AU162" s="1442"/>
      <c r="AV162" s="1442"/>
      <c r="AW162" s="1442"/>
      <c r="AX162" s="1442"/>
      <c r="AY162" s="1442"/>
      <c r="AZ162" s="1442"/>
    </row>
    <row r="163" spans="1:52" s="34" customFormat="1" ht="18" customHeight="1" x14ac:dyDescent="0.2">
      <c r="A163" s="73" t="str">
        <f>CONCATENATE('01_Carga'!$M$5,"_",$J163)</f>
        <v>EF__146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04"/>
      <c r="AK163" s="2104"/>
      <c r="AL163" s="2104"/>
      <c r="AM163" s="2104"/>
      <c r="AN163" s="2104"/>
      <c r="AO163" s="2104"/>
      <c r="AP163" s="2104"/>
      <c r="AQ163" s="1442"/>
      <c r="AR163" s="1442"/>
      <c r="AS163" s="1442"/>
      <c r="AT163" s="1442"/>
      <c r="AU163" s="1442"/>
      <c r="AV163" s="1442"/>
      <c r="AW163" s="1442"/>
      <c r="AX163" s="1442"/>
      <c r="AY163" s="1442"/>
      <c r="AZ163" s="1442"/>
    </row>
    <row r="164" spans="1:52" s="34" customFormat="1" ht="18" customHeight="1" x14ac:dyDescent="0.2">
      <c r="A164" s="73" t="str">
        <f>CONCATENATE('01_Carga'!$M$5,"_",$J164)</f>
        <v>EF__147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04"/>
      <c r="AK164" s="2104"/>
      <c r="AL164" s="2104"/>
      <c r="AM164" s="2104"/>
      <c r="AN164" s="2104"/>
      <c r="AO164" s="2104"/>
      <c r="AP164" s="2104"/>
      <c r="AQ164" s="1442"/>
      <c r="AR164" s="1442"/>
      <c r="AS164" s="1442"/>
      <c r="AT164" s="1442"/>
      <c r="AU164" s="1442"/>
      <c r="AV164" s="1442"/>
      <c r="AW164" s="1442"/>
      <c r="AX164" s="1442"/>
      <c r="AY164" s="1442"/>
      <c r="AZ164" s="1442"/>
    </row>
    <row r="165" spans="1:52" s="34" customFormat="1" ht="18" customHeight="1" x14ac:dyDescent="0.2">
      <c r="A165" s="73" t="str">
        <f>CONCATENATE('01_Carga'!$M$5,"_",$J165)</f>
        <v>EF__148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04"/>
      <c r="AK165" s="2104"/>
      <c r="AL165" s="2104"/>
      <c r="AM165" s="2104"/>
      <c r="AN165" s="2104"/>
      <c r="AO165" s="2104"/>
      <c r="AP165" s="2104"/>
      <c r="AQ165" s="1442"/>
      <c r="AR165" s="1442"/>
      <c r="AS165" s="1442"/>
      <c r="AT165" s="1442"/>
      <c r="AU165" s="1442"/>
      <c r="AV165" s="1442"/>
      <c r="AW165" s="1442"/>
      <c r="AX165" s="1442"/>
      <c r="AY165" s="1442"/>
      <c r="AZ165" s="1442"/>
    </row>
    <row r="166" spans="1:52" s="34" customFormat="1" ht="18" customHeight="1" x14ac:dyDescent="0.2">
      <c r="A166" s="73" t="str">
        <f>CONCATENATE('01_Carga'!$M$5,"_",$J166)</f>
        <v>EF__149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04"/>
      <c r="AK166" s="2104"/>
      <c r="AL166" s="2104"/>
      <c r="AM166" s="2104"/>
      <c r="AN166" s="2104"/>
      <c r="AO166" s="2104"/>
      <c r="AP166" s="2104"/>
      <c r="AQ166" s="1442"/>
      <c r="AR166" s="1442"/>
      <c r="AS166" s="1442"/>
      <c r="AT166" s="1442"/>
      <c r="AU166" s="1442"/>
      <c r="AV166" s="1442"/>
      <c r="AW166" s="1442"/>
      <c r="AX166" s="1442"/>
      <c r="AY166" s="1442"/>
      <c r="AZ166" s="1442"/>
    </row>
    <row r="167" spans="1:52" s="34" customFormat="1" ht="18" customHeight="1" x14ac:dyDescent="0.2">
      <c r="A167" s="73" t="str">
        <f>CONCATENATE('01_Carga'!$M$5,"_",$J167)</f>
        <v>EF__150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04"/>
      <c r="AK167" s="2104"/>
      <c r="AL167" s="2104"/>
      <c r="AM167" s="2104"/>
      <c r="AN167" s="2104"/>
      <c r="AO167" s="2104"/>
      <c r="AP167" s="2104"/>
      <c r="AQ167" s="1442"/>
      <c r="AR167" s="1442"/>
      <c r="AS167" s="1442"/>
      <c r="AT167" s="1442"/>
      <c r="AU167" s="1442"/>
      <c r="AV167" s="1442"/>
      <c r="AW167" s="1442"/>
      <c r="AX167" s="1442"/>
      <c r="AY167" s="1442"/>
      <c r="AZ167" s="1442"/>
    </row>
    <row r="168" spans="1:52" s="34" customFormat="1" ht="18" customHeight="1" x14ac:dyDescent="0.2">
      <c r="A168" s="73" t="str">
        <f>CONCATENATE('01_Carga'!$M$5,"_",$J168)</f>
        <v>EF__151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04"/>
      <c r="AK168" s="2104"/>
      <c r="AL168" s="2104"/>
      <c r="AM168" s="2104"/>
      <c r="AN168" s="2104"/>
      <c r="AO168" s="2104"/>
      <c r="AP168" s="2104"/>
      <c r="AQ168" s="1442"/>
      <c r="AR168" s="1442"/>
      <c r="AS168" s="1442"/>
      <c r="AT168" s="1442"/>
      <c r="AU168" s="1442"/>
      <c r="AV168" s="1442"/>
      <c r="AW168" s="1442"/>
      <c r="AX168" s="1442"/>
      <c r="AY168" s="1442"/>
      <c r="AZ168" s="1442"/>
    </row>
    <row r="169" spans="1:52" s="34" customFormat="1" ht="18" customHeight="1" x14ac:dyDescent="0.2">
      <c r="A169" s="73" t="str">
        <f>CONCATENATE('01_Carga'!$M$5,"_",$J169)</f>
        <v>EF__152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04"/>
      <c r="AK169" s="2104"/>
      <c r="AL169" s="2104"/>
      <c r="AM169" s="2104"/>
      <c r="AN169" s="2104"/>
      <c r="AO169" s="2104"/>
      <c r="AP169" s="2104"/>
      <c r="AQ169" s="1442"/>
      <c r="AR169" s="1442"/>
      <c r="AS169" s="1442"/>
      <c r="AT169" s="1442"/>
      <c r="AU169" s="1442"/>
      <c r="AV169" s="1442"/>
      <c r="AW169" s="1442"/>
      <c r="AX169" s="1442"/>
      <c r="AY169" s="1442"/>
      <c r="AZ169" s="1442"/>
    </row>
    <row r="170" spans="1:52" s="34" customFormat="1" ht="18" customHeight="1" x14ac:dyDescent="0.2">
      <c r="A170" s="73" t="str">
        <f>CONCATENATE('01_Carga'!$M$5,"_",$J170)</f>
        <v>EF__153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04"/>
      <c r="AK170" s="2104"/>
      <c r="AL170" s="2104"/>
      <c r="AM170" s="2104"/>
      <c r="AN170" s="2104"/>
      <c r="AO170" s="2104"/>
      <c r="AP170" s="2104"/>
      <c r="AQ170" s="1442"/>
      <c r="AR170" s="1442"/>
      <c r="AS170" s="1442"/>
      <c r="AT170" s="1442"/>
      <c r="AU170" s="1442"/>
      <c r="AV170" s="1442"/>
      <c r="AW170" s="1442"/>
      <c r="AX170" s="1442"/>
      <c r="AY170" s="1442"/>
      <c r="AZ170" s="1442"/>
    </row>
    <row r="171" spans="1:52" s="34" customFormat="1" ht="18" customHeight="1" x14ac:dyDescent="0.2">
      <c r="A171" s="73" t="str">
        <f>CONCATENATE('01_Carga'!$M$5,"_",$J171)</f>
        <v>EF__154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04"/>
      <c r="AK171" s="2104"/>
      <c r="AL171" s="2104"/>
      <c r="AM171" s="2104"/>
      <c r="AN171" s="2104"/>
      <c r="AO171" s="2104"/>
      <c r="AP171" s="2104"/>
      <c r="AQ171" s="1442"/>
      <c r="AR171" s="1442"/>
      <c r="AS171" s="1442"/>
      <c r="AT171" s="1442"/>
      <c r="AU171" s="1442"/>
      <c r="AV171" s="1442"/>
      <c r="AW171" s="1442"/>
      <c r="AX171" s="1442"/>
      <c r="AY171" s="1442"/>
      <c r="AZ171" s="1442"/>
    </row>
    <row r="172" spans="1:52" s="34" customFormat="1" ht="18" customHeight="1" x14ac:dyDescent="0.2">
      <c r="A172" s="73" t="str">
        <f>CONCATENATE('01_Carga'!$M$5,"_",$J172)</f>
        <v>EF__155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04"/>
      <c r="AK172" s="2104"/>
      <c r="AL172" s="2104"/>
      <c r="AM172" s="2104"/>
      <c r="AN172" s="2104"/>
      <c r="AO172" s="2104"/>
      <c r="AP172" s="2104"/>
      <c r="AQ172" s="1442"/>
      <c r="AR172" s="1442"/>
      <c r="AS172" s="1442"/>
      <c r="AT172" s="1442"/>
      <c r="AU172" s="1442"/>
      <c r="AV172" s="1442"/>
      <c r="AW172" s="1442"/>
      <c r="AX172" s="1442"/>
      <c r="AY172" s="1442"/>
      <c r="AZ172" s="1442"/>
    </row>
    <row r="173" spans="1:52" s="34" customFormat="1" ht="18" customHeight="1" x14ac:dyDescent="0.2">
      <c r="A173" s="73" t="str">
        <f>CONCATENATE('01_Carga'!$M$5,"_",$J173)</f>
        <v>EF__156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04"/>
      <c r="AK173" s="2104"/>
      <c r="AL173" s="2104"/>
      <c r="AM173" s="2104"/>
      <c r="AN173" s="2104"/>
      <c r="AO173" s="2104"/>
      <c r="AP173" s="2104"/>
      <c r="AQ173" s="1442"/>
      <c r="AR173" s="1442"/>
      <c r="AS173" s="1442"/>
      <c r="AT173" s="1442"/>
      <c r="AU173" s="1442"/>
      <c r="AV173" s="1442"/>
      <c r="AW173" s="1442"/>
      <c r="AX173" s="1442"/>
      <c r="AY173" s="1442"/>
      <c r="AZ173" s="1442"/>
    </row>
    <row r="174" spans="1:52" s="34" customFormat="1" ht="18" customHeight="1" x14ac:dyDescent="0.2">
      <c r="A174" s="73" t="str">
        <f>CONCATENATE('01_Carga'!$M$5,"_",$J174)</f>
        <v>EF__157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04"/>
      <c r="AK174" s="2104"/>
      <c r="AL174" s="2104"/>
      <c r="AM174" s="2104"/>
      <c r="AN174" s="2104"/>
      <c r="AO174" s="2104"/>
      <c r="AP174" s="2104"/>
      <c r="AQ174" s="1442"/>
      <c r="AR174" s="1442"/>
      <c r="AS174" s="1442"/>
      <c r="AT174" s="1442"/>
      <c r="AU174" s="1442"/>
      <c r="AV174" s="1442"/>
      <c r="AW174" s="1442"/>
      <c r="AX174" s="1442"/>
      <c r="AY174" s="1442"/>
      <c r="AZ174" s="1442"/>
    </row>
    <row r="175" spans="1:52" s="34" customFormat="1" ht="18" customHeight="1" x14ac:dyDescent="0.2">
      <c r="A175" s="73" t="str">
        <f>CONCATENATE('01_Carga'!$M$5,"_",$J175)</f>
        <v>EF__158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04"/>
      <c r="AK175" s="2104"/>
      <c r="AL175" s="2104"/>
      <c r="AM175" s="2104"/>
      <c r="AN175" s="2104"/>
      <c r="AO175" s="2104"/>
      <c r="AP175" s="2104"/>
      <c r="AQ175" s="1442"/>
      <c r="AR175" s="1442"/>
      <c r="AS175" s="1442"/>
      <c r="AT175" s="1442"/>
      <c r="AU175" s="1442"/>
      <c r="AV175" s="1442"/>
      <c r="AW175" s="1442"/>
      <c r="AX175" s="1442"/>
      <c r="AY175" s="1442"/>
      <c r="AZ175" s="1442"/>
    </row>
    <row r="176" spans="1:52" s="34" customFormat="1" ht="18" customHeight="1" x14ac:dyDescent="0.2">
      <c r="A176" s="73" t="str">
        <f>CONCATENATE('01_Carga'!$M$5,"_",$J176)</f>
        <v>EF__159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04"/>
      <c r="AK176" s="2104"/>
      <c r="AL176" s="2104"/>
      <c r="AM176" s="2104"/>
      <c r="AN176" s="2104"/>
      <c r="AO176" s="2104"/>
      <c r="AP176" s="2104"/>
      <c r="AQ176" s="1442"/>
      <c r="AR176" s="1442"/>
      <c r="AS176" s="1442"/>
      <c r="AT176" s="1442"/>
      <c r="AU176" s="1442"/>
      <c r="AV176" s="1442"/>
      <c r="AW176" s="1442"/>
      <c r="AX176" s="1442"/>
      <c r="AY176" s="1442"/>
      <c r="AZ176" s="1442"/>
    </row>
    <row r="177" spans="1:52" s="34" customFormat="1" ht="18" customHeight="1" x14ac:dyDescent="0.2">
      <c r="A177" s="73" t="str">
        <f>CONCATENATE('01_Carga'!$M$5,"_",$J177)</f>
        <v>EF__160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04"/>
      <c r="AK177" s="2104"/>
      <c r="AL177" s="2104"/>
      <c r="AM177" s="2104"/>
      <c r="AN177" s="2104"/>
      <c r="AO177" s="2104"/>
      <c r="AP177" s="2104"/>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32" t="str">
        <f>CONCATENATE("En  ",$M$4,",  a ",IF($E$5&lt;&gt;"",TEXT($E$5,"dddd, dd"" de ""mmmm"" de ""aaaa"),"______________________________"))</f>
        <v>En  VALLADOLID,  a sábado, 18 de junio de 2016</v>
      </c>
      <c r="N181" s="2132"/>
      <c r="O181" s="2132"/>
      <c r="P181" s="2132"/>
      <c r="Q181" s="2132"/>
      <c r="R181" s="2132"/>
      <c r="S181" s="2132"/>
      <c r="T181" s="2132"/>
      <c r="U181" s="2132"/>
      <c r="V181" s="2132"/>
      <c r="W181" s="2132"/>
      <c r="X181" s="2132"/>
      <c r="Y181" s="2132"/>
      <c r="Z181" s="2132"/>
      <c r="AA181" s="2132"/>
      <c r="AB181" s="2132"/>
      <c r="AC181" s="2132"/>
      <c r="AD181" s="2132"/>
      <c r="AE181" s="2132"/>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9" t="str">
        <f>CONCATENATE("Fdo: El Secretario","
",SECRETARIO)</f>
        <v xml:space="preserve">Fdo: El Secretario
</v>
      </c>
      <c r="Q182" s="2019"/>
      <c r="R182" s="2019"/>
      <c r="S182" s="2019"/>
      <c r="T182" s="2019"/>
      <c r="U182" s="2019"/>
      <c r="V182" s="2019"/>
      <c r="W182" s="2019"/>
      <c r="X182" s="2019"/>
      <c r="Y182" s="2019"/>
      <c r="Z182" s="2019"/>
      <c r="AA182" s="2019"/>
      <c r="AB182" s="2019"/>
      <c r="AC182" s="2019"/>
      <c r="AD182" s="2019"/>
      <c r="AE182" s="2019"/>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AJ119:AP119"/>
    <mergeCell ref="AJ120:AP120"/>
    <mergeCell ref="AJ113:AP113"/>
    <mergeCell ref="AJ114:AP114"/>
    <mergeCell ref="AJ115:AP115"/>
    <mergeCell ref="AJ116:AP116"/>
    <mergeCell ref="AJ125:AP125"/>
    <mergeCell ref="AJ126:AP126"/>
    <mergeCell ref="AJ127:AP127"/>
    <mergeCell ref="AJ110:AP110"/>
    <mergeCell ref="AJ111:AP111"/>
    <mergeCell ref="AJ112:AP112"/>
    <mergeCell ref="AJ105:AP105"/>
    <mergeCell ref="AJ106:AP106"/>
    <mergeCell ref="AJ107:AP107"/>
    <mergeCell ref="AJ108:AP108"/>
    <mergeCell ref="AJ117:AP117"/>
    <mergeCell ref="AJ118:AP118"/>
    <mergeCell ref="AJ101:AP101"/>
    <mergeCell ref="AJ102:AP102"/>
    <mergeCell ref="AJ103:AP103"/>
    <mergeCell ref="AJ104:AP104"/>
    <mergeCell ref="AJ97:AP97"/>
    <mergeCell ref="AJ98:AP98"/>
    <mergeCell ref="AJ99:AP99"/>
    <mergeCell ref="AJ100:AP100"/>
    <mergeCell ref="AJ109:AP109"/>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79:AP79"/>
    <mergeCell ref="AJ80:AP80"/>
    <mergeCell ref="AJ73:AP73"/>
    <mergeCell ref="AJ74:AP74"/>
    <mergeCell ref="AJ75:AP75"/>
    <mergeCell ref="AJ76:AP76"/>
    <mergeCell ref="AJ85:AP85"/>
    <mergeCell ref="AJ86:AP86"/>
    <mergeCell ref="AJ87:AP87"/>
    <mergeCell ref="AJ70:AP70"/>
    <mergeCell ref="AJ71:AP71"/>
    <mergeCell ref="AJ72:AP72"/>
    <mergeCell ref="AJ65:AP65"/>
    <mergeCell ref="AJ66:AP66"/>
    <mergeCell ref="AJ67:AP67"/>
    <mergeCell ref="AJ68:AP68"/>
    <mergeCell ref="AJ77:AP77"/>
    <mergeCell ref="AJ78:AP78"/>
    <mergeCell ref="AJ61:AP61"/>
    <mergeCell ref="AJ62:AP62"/>
    <mergeCell ref="AJ63:AP63"/>
    <mergeCell ref="AJ64:AP64"/>
    <mergeCell ref="AJ57:AP57"/>
    <mergeCell ref="AJ58:AP58"/>
    <mergeCell ref="AJ59:AP59"/>
    <mergeCell ref="AJ60:AP60"/>
    <mergeCell ref="AJ69:AP69"/>
    <mergeCell ref="AJ53:AP53"/>
    <mergeCell ref="AJ54:AP54"/>
    <mergeCell ref="AJ55:AP55"/>
    <mergeCell ref="AJ56:AP56"/>
    <mergeCell ref="AJ49:AP49"/>
    <mergeCell ref="AJ50:AP50"/>
    <mergeCell ref="AJ51:AP51"/>
    <mergeCell ref="AJ52:AP52"/>
    <mergeCell ref="AJ45:AP45"/>
    <mergeCell ref="AJ46:AP46"/>
    <mergeCell ref="AJ47:AP47"/>
    <mergeCell ref="AJ48:AP48"/>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FÍSICA  (EF)</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VALLADOLID</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336</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1980</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VALLADOLID,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29"/>
      <c r="G35" s="129"/>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EDUCACIÓN FÍSICA  (EF)</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84" t="s">
        <v>464</v>
      </c>
      <c r="M3" s="2184"/>
      <c r="N3" s="278"/>
      <c r="O3" s="278"/>
      <c r="P3" s="278"/>
      <c r="Q3" s="278"/>
      <c r="R3" s="280"/>
      <c r="S3" s="141"/>
      <c r="T3" s="1444"/>
      <c r="U3" s="2181" t="s">
        <v>99</v>
      </c>
      <c r="V3" s="2181"/>
      <c r="W3" s="2181"/>
      <c r="X3" s="2181"/>
      <c r="Y3" s="2181"/>
      <c r="Z3" s="2181"/>
      <c r="AA3" s="2181"/>
      <c r="AB3" s="2181"/>
      <c r="AC3" s="218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VALLADOLID</v>
      </c>
      <c r="J4" s="163"/>
      <c r="L4" s="2184"/>
      <c r="M4" s="2184"/>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46" t="str">
        <f>'01_Carga'!$G$7</f>
        <v/>
      </c>
      <c r="J5" s="2146"/>
      <c r="L5" s="2184"/>
      <c r="M5" s="2184"/>
      <c r="P5" s="295"/>
      <c r="Q5" s="295"/>
      <c r="R5" s="274"/>
      <c r="T5" s="1351"/>
      <c r="U5" s="2182" t="s">
        <v>98</v>
      </c>
      <c r="V5" s="2182"/>
      <c r="W5" s="2182"/>
      <c r="X5" s="2182"/>
      <c r="Y5" s="2182"/>
      <c r="Z5" s="2182"/>
      <c r="AA5" s="2182"/>
      <c r="AB5" s="2182"/>
      <c r="AC5" s="2182"/>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46"/>
      <c r="J6" s="2146"/>
      <c r="L6" s="837" t="s">
        <v>465</v>
      </c>
      <c r="M6" s="836" t="s">
        <v>213</v>
      </c>
      <c r="P6" s="295"/>
      <c r="Q6" s="295"/>
      <c r="R6" s="2185" t="s">
        <v>627</v>
      </c>
      <c r="T6" s="1351"/>
      <c r="U6" s="2182"/>
      <c r="V6" s="2182"/>
      <c r="W6" s="2182"/>
      <c r="X6" s="2182"/>
      <c r="Y6" s="2182"/>
      <c r="Z6" s="2182"/>
      <c r="AA6" s="2182"/>
      <c r="AB6" s="2182"/>
      <c r="AC6" s="2182"/>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83" t="s">
        <v>0</v>
      </c>
      <c r="H7" s="2183"/>
      <c r="I7" s="2183"/>
      <c r="J7" s="2183"/>
      <c r="K7" s="1152"/>
      <c r="L7" s="837" t="s">
        <v>466</v>
      </c>
      <c r="M7" s="836" t="s">
        <v>214</v>
      </c>
      <c r="P7" s="506"/>
      <c r="Q7" s="506"/>
      <c r="R7" s="2185"/>
      <c r="T7" s="1351"/>
      <c r="U7" s="2182"/>
      <c r="V7" s="2182"/>
      <c r="W7" s="2182"/>
      <c r="X7" s="2182"/>
      <c r="Y7" s="2182"/>
      <c r="Z7" s="2182"/>
      <c r="AA7" s="2182"/>
      <c r="AB7" s="2182"/>
      <c r="AC7" s="2182"/>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4" t="s">
        <v>556</v>
      </c>
      <c r="D8" s="2043"/>
      <c r="E8" s="1398"/>
      <c r="F8" s="1197"/>
      <c r="G8" s="2183"/>
      <c r="H8" s="2183"/>
      <c r="I8" s="2183"/>
      <c r="J8" s="2183"/>
      <c r="K8" s="1152"/>
      <c r="L8" s="838" t="s">
        <v>467</v>
      </c>
      <c r="M8" s="1321" t="s">
        <v>215</v>
      </c>
      <c r="P8" s="505"/>
      <c r="Q8" s="505"/>
      <c r="R8" s="2185"/>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4"/>
      <c r="D9" s="2045"/>
      <c r="E9" s="1400"/>
      <c r="F9" s="1197"/>
      <c r="G9" s="2183"/>
      <c r="H9" s="2183"/>
      <c r="I9" s="2183"/>
      <c r="J9" s="2183"/>
      <c r="K9" s="1152"/>
      <c r="L9" s="838" t="s">
        <v>468</v>
      </c>
      <c r="M9" s="1321" t="s">
        <v>215</v>
      </c>
      <c r="N9" s="732"/>
      <c r="O9" s="732"/>
      <c r="P9" s="732"/>
      <c r="Q9" s="732"/>
      <c r="R9" s="2185"/>
      <c r="T9" s="1351"/>
      <c r="U9" s="1710"/>
      <c r="V9" s="1710"/>
      <c r="W9" s="1710"/>
      <c r="X9" s="1710"/>
      <c r="Y9" s="2180" t="s">
        <v>96</v>
      </c>
      <c r="Z9" s="2180"/>
      <c r="AA9" s="2180"/>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4"/>
      <c r="D10" s="2045"/>
      <c r="E10" s="1400"/>
      <c r="F10" s="1198"/>
      <c r="G10" s="557">
        <f>COUNTIF($C$14:$C$173,"SÍ")</f>
        <v>0</v>
      </c>
      <c r="H10" s="33" t="s">
        <v>284</v>
      </c>
      <c r="I10" s="558" t="s">
        <v>283</v>
      </c>
      <c r="J10" s="505"/>
      <c r="K10" s="1153"/>
      <c r="L10" s="2179"/>
      <c r="M10" s="2179"/>
      <c r="N10" s="1154"/>
      <c r="O10" s="730"/>
      <c r="P10" s="730"/>
      <c r="Q10" s="1154"/>
      <c r="R10" s="2069"/>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81" t="s">
        <v>14</v>
      </c>
      <c r="P11" s="2082"/>
      <c r="Q11" s="225"/>
      <c r="R11" s="92" t="s">
        <v>292</v>
      </c>
      <c r="T11" s="1351"/>
      <c r="U11" s="1716" t="s">
        <v>292</v>
      </c>
      <c r="V11" s="1710"/>
      <c r="W11" s="2170" t="s">
        <v>97</v>
      </c>
      <c r="X11" s="2169"/>
      <c r="Y11" s="2173" t="s">
        <v>322</v>
      </c>
      <c r="Z11" s="2168" t="s">
        <v>321</v>
      </c>
      <c r="AA11" s="2176" t="s">
        <v>152</v>
      </c>
      <c r="AB11" s="2168" t="s">
        <v>153</v>
      </c>
      <c r="AC11" s="2165"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1"/>
      <c r="X12" s="2169"/>
      <c r="Y12" s="2174"/>
      <c r="Z12" s="2168"/>
      <c r="AA12" s="2177"/>
      <c r="AB12" s="2168"/>
      <c r="AC12" s="2166"/>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2"/>
      <c r="X13" s="2169"/>
      <c r="Y13" s="2175"/>
      <c r="Z13" s="2168"/>
      <c r="AA13" s="2178"/>
      <c r="AB13" s="2168"/>
      <c r="AC13" s="2167"/>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EF__1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EF__2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EF__3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EF__4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EF__5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EF__6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EF__7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EF__8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EF__9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EF__10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EF__11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EF__12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EF__13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EF__14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EF__15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EF__16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EF__17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EF__18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EF__19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EF__20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EF__21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EF__22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EF__23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EF__24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EF__25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EF__26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EF__27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EF__28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EF__29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EF__30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EF__31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EF__32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EF__33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EF__34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EF__35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EF__36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EF__37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EF__38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EF__39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EF__40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EF__41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EF__42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EF__43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EF__44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EF__45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EF__46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EF__47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EF__48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EF__49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EF__50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EF__51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EF__52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EF__53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EF__54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EF__55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EF__56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EF__57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EF__58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EF__59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EF__60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EF__61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EF__62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EF__63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EF__64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EF__65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EF__66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EF__67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EF__68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EF__69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EF__70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EF__71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EF__72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EF__73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EF__74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EF__75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EF__76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EF__77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EF__78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EF__79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EF__80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EF__81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EF__82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EF__83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EF__84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EF__85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EF__86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EF__87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EF__88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EF__89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EF__90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EF__91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EF__92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EF__93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EF__94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EF__95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EF__96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EF__97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EF__98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EF__99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EF__100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EF__101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EF__102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EF__103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EF__104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EF__105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EF__106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EF__107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EF__108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EF__109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EF__110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EF__111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EF__112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EF__113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EF__114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EF__115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EF__116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EF__117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EF__118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EF__119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EF__120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EF__121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EF__122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EF__123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EF__124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EF__125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EF__126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EF__127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EF__128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EF__129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EF__130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EF__131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EF__132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EF__133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EF__134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EF__135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EF__136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EF__137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EF__138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EF__139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EF__140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EF__141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EF__142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EF__143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EF__144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EF__145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EF__146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EF__147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EF__148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EF__149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EF__150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EF__151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EF__152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EF__153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EF__154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EF__155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EF__156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EF__157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EF__158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EF__159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EF__160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U3:AC3"/>
    <mergeCell ref="U5:AC7"/>
    <mergeCell ref="I5:I6"/>
    <mergeCell ref="G7:J9"/>
    <mergeCell ref="L3:M5"/>
    <mergeCell ref="J5:J6"/>
    <mergeCell ref="R6:R10"/>
    <mergeCell ref="C8:D10"/>
    <mergeCell ref="AC11:AC13"/>
    <mergeCell ref="Z11:Z13"/>
    <mergeCell ref="AB11:AB13"/>
    <mergeCell ref="X11:X13"/>
    <mergeCell ref="W11:W13"/>
    <mergeCell ref="Y11:Y13"/>
    <mergeCell ref="AA11:AA13"/>
    <mergeCell ref="L10:M10"/>
    <mergeCell ref="Y9:AA9"/>
    <mergeCell ref="O11:P11"/>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EDUCACIÓN FÍSICA  (EF)</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VALLADOLID</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90" t="s">
        <v>326</v>
      </c>
      <c r="C6" s="2191"/>
      <c r="D6" s="2191"/>
      <c r="E6" s="2191"/>
      <c r="F6" s="2191"/>
      <c r="G6" s="2191"/>
      <c r="H6" s="2191"/>
      <c r="I6" s="2191"/>
      <c r="J6" s="2191"/>
      <c r="K6" s="2192"/>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3" t="s">
        <v>123</v>
      </c>
      <c r="D22" s="2193"/>
      <c r="E22" s="2193" t="s">
        <v>124</v>
      </c>
      <c r="F22" s="2193"/>
      <c r="G22" s="2194" t="s">
        <v>125</v>
      </c>
      <c r="H22" s="2194"/>
      <c r="L22" s="330"/>
      <c r="M22" s="330"/>
      <c r="N22" s="330"/>
    </row>
    <row r="23" spans="1:15" ht="12" customHeight="1" x14ac:dyDescent="0.2">
      <c r="B23" s="932" t="str">
        <f>CONCATENATE("Nº de sesiones:  ",'07_P1_Lectura'!$F$8)</f>
        <v>Nº de sesiones:  0</v>
      </c>
      <c r="C23" s="2186" t="s">
        <v>2030</v>
      </c>
      <c r="D23" s="2186"/>
      <c r="E23" s="2186" t="s">
        <v>2031</v>
      </c>
      <c r="F23" s="2186"/>
      <c r="G23" s="2187" t="s">
        <v>2032</v>
      </c>
      <c r="H23" s="2187"/>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3" t="s">
        <v>126</v>
      </c>
      <c r="D35" s="2193"/>
      <c r="E35" s="2193" t="s">
        <v>127</v>
      </c>
      <c r="F35" s="2193"/>
      <c r="G35" s="2194" t="s">
        <v>128</v>
      </c>
      <c r="H35" s="2194"/>
      <c r="I35" s="330"/>
      <c r="J35" s="330"/>
      <c r="K35" s="330"/>
      <c r="L35" s="330"/>
      <c r="M35" s="330"/>
      <c r="N35" s="330"/>
    </row>
    <row r="36" spans="1:14" ht="12" customHeight="1" x14ac:dyDescent="0.2">
      <c r="B36" s="932" t="str">
        <f>CONCATENATE("Nº de sesiones:  ",'14_P2_Convoca'!$F$8)</f>
        <v>Nº de sesiones:  0</v>
      </c>
      <c r="C36" s="2186" t="s">
        <v>625</v>
      </c>
      <c r="D36" s="2186"/>
      <c r="E36" s="2186" t="s">
        <v>2033</v>
      </c>
      <c r="F36" s="2186"/>
      <c r="G36" s="2187" t="s">
        <v>2032</v>
      </c>
      <c r="H36" s="2187"/>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8" t="s">
        <v>2034</v>
      </c>
      <c r="C49" s="2189"/>
      <c r="D49" s="2189"/>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EF</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EF</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EF</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EF</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EF</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EF</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EF</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EF</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EF</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EF</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EF</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EF</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EF</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EF</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EF</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EF</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EF</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EF</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EF</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EF</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EF</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EF</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EF</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EF</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EF</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EF</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EF</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EF</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EF</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EF</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EF</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EF</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EF</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EF</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EF</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EF</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EF</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EF</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EF</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EF</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EF</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EF</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EF</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EF</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EF</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EF</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EF</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EF</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EF</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EF</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EF</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EF</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EF</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EF</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EF</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EF</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EF</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EF</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EF</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EF</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EF</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EF</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EF</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EF</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EF</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EF</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EF</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EF</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EF</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EF</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EF</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EF</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EF</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EF</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EF</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EF</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EF</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EF</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EF</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EF</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EF</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EF</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EF</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EF</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EF</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EF</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EF</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EF</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EF</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EF</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EF</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EF</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EF</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EF</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EF</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EF</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EF</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EF</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EF</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EF</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EF</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EF</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EF</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EF</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EF</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EF</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EF</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EF</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EF</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EF</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EF</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EF</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EF</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EF</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EF</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EF</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EF</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EF</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EF</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EF</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EF</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EF</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EF</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EF</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EF</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EF</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EF</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EF</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EF</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EF</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EF</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EF</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EF</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EF</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EF</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EF</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EF</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EF</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EF</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EF</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EF</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EF</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EF</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EF</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EF</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EF</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EF</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EF</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EF</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EF</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EF</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EF</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EF</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EF</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EF</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EF</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EF</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EF</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EF</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EF</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EF_01_1</v>
      </c>
      <c r="B3" s="978">
        <v>1</v>
      </c>
      <c r="C3" s="1069" t="s">
        <v>111</v>
      </c>
      <c r="D3" s="1072" t="s">
        <v>500</v>
      </c>
      <c r="E3" s="1070">
        <v>1</v>
      </c>
      <c r="F3" s="1066" t="s">
        <v>2116</v>
      </c>
      <c r="G3" s="1067" t="s">
        <v>2117</v>
      </c>
      <c r="H3" s="1068">
        <v>1</v>
      </c>
      <c r="I3" s="2"/>
      <c r="J3" s="1732"/>
      <c r="K3" s="1072"/>
    </row>
    <row r="4" spans="1:12" x14ac:dyDescent="0.2">
      <c r="A4" s="977" t="str">
        <f t="shared" si="0"/>
        <v>EF_01_2</v>
      </c>
      <c r="B4" s="979">
        <f>IF(D4&lt;&gt;"",IF(D4=D3,B3+1,1),0)</f>
        <v>2</v>
      </c>
      <c r="C4" s="1069" t="s">
        <v>111</v>
      </c>
      <c r="D4" s="1072" t="s">
        <v>500</v>
      </c>
      <c r="E4" s="1070">
        <v>2</v>
      </c>
      <c r="F4" s="1066" t="s">
        <v>2118</v>
      </c>
      <c r="G4" s="1067" t="s">
        <v>2119</v>
      </c>
      <c r="H4" s="1068">
        <v>1</v>
      </c>
      <c r="I4" s="2"/>
      <c r="K4" s="1072"/>
    </row>
    <row r="5" spans="1:12" x14ac:dyDescent="0.2">
      <c r="A5" s="977" t="str">
        <f t="shared" si="0"/>
        <v>EF_01_3</v>
      </c>
      <c r="B5" s="979">
        <f t="shared" ref="B5:B68" si="1">IF(D5&lt;&gt;"",IF(D5=D4,B4+1,1),0)</f>
        <v>3</v>
      </c>
      <c r="C5" s="1069" t="s">
        <v>111</v>
      </c>
      <c r="D5" s="1072" t="s">
        <v>500</v>
      </c>
      <c r="E5" s="1070">
        <v>3</v>
      </c>
      <c r="F5" s="1066" t="s">
        <v>2120</v>
      </c>
      <c r="G5" s="1067" t="s">
        <v>2121</v>
      </c>
      <c r="H5" s="1068">
        <v>1</v>
      </c>
      <c r="I5" s="2"/>
      <c r="K5" s="1072"/>
    </row>
    <row r="6" spans="1:12" x14ac:dyDescent="0.2">
      <c r="A6" s="977" t="str">
        <f t="shared" si="0"/>
        <v>EF_01_4</v>
      </c>
      <c r="B6" s="979">
        <f t="shared" si="1"/>
        <v>4</v>
      </c>
      <c r="C6" s="1069" t="s">
        <v>111</v>
      </c>
      <c r="D6" s="1072" t="s">
        <v>500</v>
      </c>
      <c r="E6" s="1070">
        <v>4</v>
      </c>
      <c r="F6" s="1066" t="s">
        <v>2122</v>
      </c>
      <c r="G6" s="1067" t="s">
        <v>2123</v>
      </c>
      <c r="H6" s="1068">
        <v>1</v>
      </c>
      <c r="I6" s="2"/>
      <c r="J6" s="1732"/>
      <c r="K6" s="1072"/>
    </row>
    <row r="7" spans="1:12" x14ac:dyDescent="0.2">
      <c r="A7" s="977" t="str">
        <f t="shared" si="0"/>
        <v>EF_01_5</v>
      </c>
      <c r="B7" s="979">
        <f t="shared" si="1"/>
        <v>5</v>
      </c>
      <c r="C7" s="1069" t="s">
        <v>111</v>
      </c>
      <c r="D7" s="1072" t="s">
        <v>500</v>
      </c>
      <c r="E7" s="1070">
        <v>5</v>
      </c>
      <c r="F7" s="1066" t="s">
        <v>2124</v>
      </c>
      <c r="G7" s="1067" t="s">
        <v>2125</v>
      </c>
      <c r="H7" s="1068">
        <v>1</v>
      </c>
      <c r="I7" s="2"/>
      <c r="K7" s="1072"/>
    </row>
    <row r="8" spans="1:12" x14ac:dyDescent="0.2">
      <c r="A8" s="977" t="str">
        <f t="shared" si="0"/>
        <v>EF_01_6</v>
      </c>
      <c r="B8" s="979">
        <f t="shared" si="1"/>
        <v>6</v>
      </c>
      <c r="C8" s="1069" t="s">
        <v>111</v>
      </c>
      <c r="D8" s="1072" t="s">
        <v>500</v>
      </c>
      <c r="E8" s="1070">
        <v>6</v>
      </c>
      <c r="F8" s="1066" t="s">
        <v>2126</v>
      </c>
      <c r="G8" s="1067" t="s">
        <v>2127</v>
      </c>
      <c r="H8" s="1068">
        <v>1</v>
      </c>
      <c r="I8" s="2"/>
      <c r="K8" s="1072"/>
    </row>
    <row r="9" spans="1:12" x14ac:dyDescent="0.2">
      <c r="A9" s="977" t="str">
        <f t="shared" si="0"/>
        <v>EF_01_7</v>
      </c>
      <c r="B9" s="979">
        <f t="shared" si="1"/>
        <v>7</v>
      </c>
      <c r="C9" s="1069" t="s">
        <v>111</v>
      </c>
      <c r="D9" s="1072" t="s">
        <v>500</v>
      </c>
      <c r="E9" s="1070">
        <v>7</v>
      </c>
      <c r="F9" s="1066" t="s">
        <v>2128</v>
      </c>
      <c r="G9" s="1067" t="s">
        <v>2129</v>
      </c>
      <c r="H9" s="1068">
        <v>1</v>
      </c>
      <c r="I9" s="2"/>
      <c r="J9" s="1732"/>
      <c r="K9" s="1072"/>
    </row>
    <row r="10" spans="1:12" x14ac:dyDescent="0.2">
      <c r="A10" s="977" t="str">
        <f t="shared" si="0"/>
        <v>EF_01_8</v>
      </c>
      <c r="B10" s="979">
        <f t="shared" si="1"/>
        <v>8</v>
      </c>
      <c r="C10" s="1069" t="s">
        <v>111</v>
      </c>
      <c r="D10" s="1072" t="s">
        <v>500</v>
      </c>
      <c r="E10" s="1070">
        <v>8</v>
      </c>
      <c r="F10" s="1066" t="s">
        <v>2130</v>
      </c>
      <c r="G10" s="1067" t="s">
        <v>2131</v>
      </c>
      <c r="H10" s="1068">
        <v>1</v>
      </c>
      <c r="I10" s="2"/>
      <c r="K10" s="1072"/>
    </row>
    <row r="11" spans="1:12" x14ac:dyDescent="0.2">
      <c r="A11" s="977" t="str">
        <f t="shared" si="0"/>
        <v>EF_01_9</v>
      </c>
      <c r="B11" s="979">
        <f t="shared" si="1"/>
        <v>9</v>
      </c>
      <c r="C11" s="1069" t="s">
        <v>111</v>
      </c>
      <c r="D11" s="1072" t="s">
        <v>500</v>
      </c>
      <c r="E11" s="1070">
        <v>9</v>
      </c>
      <c r="F11" s="1066" t="s">
        <v>2132</v>
      </c>
      <c r="G11" s="1067" t="s">
        <v>2133</v>
      </c>
      <c r="H11" s="1068">
        <v>1</v>
      </c>
      <c r="I11" s="2"/>
      <c r="K11" s="1072"/>
    </row>
    <row r="12" spans="1:12" x14ac:dyDescent="0.2">
      <c r="A12" s="977" t="str">
        <f t="shared" si="0"/>
        <v>EF_01_10</v>
      </c>
      <c r="B12" s="979">
        <f t="shared" si="1"/>
        <v>10</v>
      </c>
      <c r="C12" s="1069" t="s">
        <v>111</v>
      </c>
      <c r="D12" s="1072" t="s">
        <v>500</v>
      </c>
      <c r="E12" s="1070">
        <v>10</v>
      </c>
      <c r="F12" s="1066" t="s">
        <v>2134</v>
      </c>
      <c r="G12" s="1067" t="s">
        <v>2135</v>
      </c>
      <c r="H12" s="1068">
        <v>2</v>
      </c>
      <c r="I12" s="2"/>
      <c r="J12" s="1732"/>
      <c r="K12" s="1072"/>
    </row>
    <row r="13" spans="1:12" x14ac:dyDescent="0.2">
      <c r="A13" s="977" t="str">
        <f t="shared" si="0"/>
        <v>EF_01_11</v>
      </c>
      <c r="B13" s="979">
        <f t="shared" si="1"/>
        <v>11</v>
      </c>
      <c r="C13" s="1069" t="s">
        <v>111</v>
      </c>
      <c r="D13" s="1072" t="s">
        <v>500</v>
      </c>
      <c r="E13" s="1070">
        <v>11</v>
      </c>
      <c r="F13" s="1066" t="s">
        <v>2136</v>
      </c>
      <c r="G13" s="1067" t="s">
        <v>2137</v>
      </c>
      <c r="H13" s="1068">
        <v>1</v>
      </c>
      <c r="I13" s="2"/>
      <c r="K13" s="1072"/>
    </row>
    <row r="14" spans="1:12" x14ac:dyDescent="0.2">
      <c r="A14" s="977" t="str">
        <f t="shared" si="0"/>
        <v>EF_01_12</v>
      </c>
      <c r="B14" s="979">
        <f t="shared" si="1"/>
        <v>12</v>
      </c>
      <c r="C14" s="1069" t="s">
        <v>111</v>
      </c>
      <c r="D14" s="1072" t="s">
        <v>500</v>
      </c>
      <c r="E14" s="1070">
        <v>12</v>
      </c>
      <c r="F14" s="1066" t="s">
        <v>2138</v>
      </c>
      <c r="G14" s="1067" t="s">
        <v>2139</v>
      </c>
      <c r="H14" s="1068">
        <v>1</v>
      </c>
      <c r="I14" s="2"/>
      <c r="K14" s="1072"/>
    </row>
    <row r="15" spans="1:12" x14ac:dyDescent="0.2">
      <c r="A15" s="977" t="str">
        <f t="shared" si="0"/>
        <v>EF_01_13</v>
      </c>
      <c r="B15" s="979">
        <f t="shared" si="1"/>
        <v>13</v>
      </c>
      <c r="C15" s="1069" t="s">
        <v>111</v>
      </c>
      <c r="D15" s="1072" t="s">
        <v>500</v>
      </c>
      <c r="E15" s="1070">
        <v>13</v>
      </c>
      <c r="F15" s="1066" t="s">
        <v>2140</v>
      </c>
      <c r="G15" s="1067" t="s">
        <v>2141</v>
      </c>
      <c r="H15" s="1068">
        <v>1</v>
      </c>
      <c r="I15" s="2"/>
      <c r="J15" s="1732"/>
      <c r="K15" s="1072"/>
    </row>
    <row r="16" spans="1:12" x14ac:dyDescent="0.2">
      <c r="A16" s="977" t="str">
        <f t="shared" si="0"/>
        <v>EF_01_14</v>
      </c>
      <c r="B16" s="979">
        <f t="shared" si="1"/>
        <v>14</v>
      </c>
      <c r="C16" s="1069" t="s">
        <v>111</v>
      </c>
      <c r="D16" s="1072" t="s">
        <v>500</v>
      </c>
      <c r="E16" s="1070">
        <v>14</v>
      </c>
      <c r="F16" s="1066" t="s">
        <v>2142</v>
      </c>
      <c r="G16" s="1067" t="s">
        <v>2143</v>
      </c>
      <c r="H16" s="1068">
        <v>1</v>
      </c>
      <c r="I16" s="2"/>
      <c r="K16" s="1072"/>
    </row>
    <row r="17" spans="1:11" x14ac:dyDescent="0.2">
      <c r="A17" s="977" t="str">
        <f t="shared" si="0"/>
        <v>EF_01_15</v>
      </c>
      <c r="B17" s="979">
        <f t="shared" si="1"/>
        <v>15</v>
      </c>
      <c r="C17" s="1069" t="s">
        <v>111</v>
      </c>
      <c r="D17" s="1072" t="s">
        <v>500</v>
      </c>
      <c r="E17" s="1070">
        <v>15</v>
      </c>
      <c r="F17" s="1066" t="s">
        <v>2144</v>
      </c>
      <c r="G17" s="1067" t="s">
        <v>2145</v>
      </c>
      <c r="H17" s="1068">
        <v>1</v>
      </c>
      <c r="I17" s="2"/>
      <c r="K17" s="1072"/>
    </row>
    <row r="18" spans="1:11" x14ac:dyDescent="0.2">
      <c r="A18" s="977" t="str">
        <f t="shared" si="0"/>
        <v>EF_01_16</v>
      </c>
      <c r="B18" s="979">
        <f t="shared" si="1"/>
        <v>16</v>
      </c>
      <c r="C18" s="1069" t="s">
        <v>111</v>
      </c>
      <c r="D18" s="1072" t="s">
        <v>500</v>
      </c>
      <c r="E18" s="1070">
        <v>16</v>
      </c>
      <c r="F18" s="1066" t="s">
        <v>2146</v>
      </c>
      <c r="G18" s="1067" t="s">
        <v>2147</v>
      </c>
      <c r="H18" s="1068">
        <v>1</v>
      </c>
      <c r="I18" s="2"/>
      <c r="J18" s="1732"/>
      <c r="K18" s="1072"/>
    </row>
    <row r="19" spans="1:11" x14ac:dyDescent="0.2">
      <c r="A19" s="977" t="str">
        <f t="shared" si="0"/>
        <v>EF_01_17</v>
      </c>
      <c r="B19" s="979">
        <f t="shared" si="1"/>
        <v>17</v>
      </c>
      <c r="C19" s="1069" t="s">
        <v>111</v>
      </c>
      <c r="D19" s="1072" t="s">
        <v>500</v>
      </c>
      <c r="E19" s="1070">
        <v>17</v>
      </c>
      <c r="F19" s="1066" t="s">
        <v>2148</v>
      </c>
      <c r="G19" s="1067" t="s">
        <v>2149</v>
      </c>
      <c r="H19" s="1068">
        <v>1</v>
      </c>
      <c r="I19" s="2"/>
      <c r="K19" s="1072"/>
    </row>
    <row r="20" spans="1:11" x14ac:dyDescent="0.2">
      <c r="A20" s="977" t="str">
        <f t="shared" si="0"/>
        <v>EF_01_18</v>
      </c>
      <c r="B20" s="979">
        <f t="shared" si="1"/>
        <v>18</v>
      </c>
      <c r="C20" s="1069" t="s">
        <v>111</v>
      </c>
      <c r="D20" s="1072" t="s">
        <v>500</v>
      </c>
      <c r="E20" s="1070">
        <v>18</v>
      </c>
      <c r="F20" s="1066" t="s">
        <v>2150</v>
      </c>
      <c r="G20" s="1067" t="s">
        <v>2151</v>
      </c>
      <c r="H20" s="1068">
        <v>1</v>
      </c>
      <c r="I20" s="2"/>
      <c r="K20" s="1072"/>
    </row>
    <row r="21" spans="1:11" x14ac:dyDescent="0.2">
      <c r="A21" s="977" t="str">
        <f t="shared" si="0"/>
        <v>EF_01_19</v>
      </c>
      <c r="B21" s="979">
        <f t="shared" si="1"/>
        <v>19</v>
      </c>
      <c r="C21" s="1069" t="s">
        <v>111</v>
      </c>
      <c r="D21" s="1072" t="s">
        <v>500</v>
      </c>
      <c r="E21" s="1070">
        <v>19</v>
      </c>
      <c r="F21" s="1066" t="s">
        <v>2152</v>
      </c>
      <c r="G21" s="1067" t="s">
        <v>2153</v>
      </c>
      <c r="H21" s="1068">
        <v>2</v>
      </c>
      <c r="I21" s="2"/>
      <c r="J21" s="1732"/>
      <c r="K21" s="1072"/>
    </row>
    <row r="22" spans="1:11" x14ac:dyDescent="0.2">
      <c r="A22" s="977" t="str">
        <f t="shared" si="0"/>
        <v>EF_01_20</v>
      </c>
      <c r="B22" s="979">
        <f t="shared" si="1"/>
        <v>20</v>
      </c>
      <c r="C22" s="1069" t="s">
        <v>111</v>
      </c>
      <c r="D22" s="1072" t="s">
        <v>500</v>
      </c>
      <c r="E22" s="1070">
        <v>20</v>
      </c>
      <c r="F22" s="1066" t="s">
        <v>2154</v>
      </c>
      <c r="G22" s="1067" t="s">
        <v>2155</v>
      </c>
      <c r="H22" s="1068">
        <v>1</v>
      </c>
      <c r="I22" s="2"/>
      <c r="K22" s="1072"/>
    </row>
    <row r="23" spans="1:11" x14ac:dyDescent="0.2">
      <c r="A23" s="977" t="str">
        <f t="shared" si="0"/>
        <v>EF_01_21</v>
      </c>
      <c r="B23" s="979">
        <f t="shared" si="1"/>
        <v>21</v>
      </c>
      <c r="C23" s="1069" t="s">
        <v>111</v>
      </c>
      <c r="D23" s="1072" t="s">
        <v>500</v>
      </c>
      <c r="E23" s="1070">
        <v>21</v>
      </c>
      <c r="F23" s="1066" t="s">
        <v>2156</v>
      </c>
      <c r="G23" s="1067" t="s">
        <v>2157</v>
      </c>
      <c r="H23" s="1068">
        <v>1</v>
      </c>
      <c r="I23" s="2"/>
      <c r="K23" s="1072"/>
    </row>
    <row r="24" spans="1:11" x14ac:dyDescent="0.2">
      <c r="A24" s="977" t="str">
        <f t="shared" si="0"/>
        <v>EF_01_22</v>
      </c>
      <c r="B24" s="979">
        <f t="shared" si="1"/>
        <v>22</v>
      </c>
      <c r="C24" s="1069" t="s">
        <v>111</v>
      </c>
      <c r="D24" s="1072" t="s">
        <v>500</v>
      </c>
      <c r="E24" s="1070">
        <v>22</v>
      </c>
      <c r="F24" s="1066" t="s">
        <v>2158</v>
      </c>
      <c r="G24" s="1067" t="s">
        <v>2159</v>
      </c>
      <c r="H24" s="1068">
        <v>1</v>
      </c>
      <c r="I24" s="2"/>
      <c r="J24" s="1732"/>
      <c r="K24" s="1072"/>
    </row>
    <row r="25" spans="1:11" x14ac:dyDescent="0.2">
      <c r="A25" s="977" t="str">
        <f t="shared" si="0"/>
        <v>EF_01_23</v>
      </c>
      <c r="B25" s="979">
        <f t="shared" si="1"/>
        <v>23</v>
      </c>
      <c r="C25" s="1069" t="s">
        <v>111</v>
      </c>
      <c r="D25" s="1072" t="s">
        <v>500</v>
      </c>
      <c r="E25" s="1070">
        <v>23</v>
      </c>
      <c r="F25" s="1066" t="s">
        <v>2160</v>
      </c>
      <c r="G25" s="1067" t="s">
        <v>2161</v>
      </c>
      <c r="H25" s="1068">
        <v>1</v>
      </c>
      <c r="I25" s="2"/>
      <c r="K25" s="1072"/>
    </row>
    <row r="26" spans="1:11" x14ac:dyDescent="0.2">
      <c r="A26" s="977" t="str">
        <f t="shared" si="0"/>
        <v>EF_01_24</v>
      </c>
      <c r="B26" s="979">
        <f t="shared" si="1"/>
        <v>24</v>
      </c>
      <c r="C26" s="1069" t="s">
        <v>111</v>
      </c>
      <c r="D26" s="1072" t="s">
        <v>500</v>
      </c>
      <c r="E26" s="1070">
        <v>24</v>
      </c>
      <c r="F26" s="1066" t="s">
        <v>2162</v>
      </c>
      <c r="G26" s="1067" t="s">
        <v>2163</v>
      </c>
      <c r="H26" s="1068">
        <v>1</v>
      </c>
      <c r="I26" s="2"/>
      <c r="K26" s="1072"/>
    </row>
    <row r="27" spans="1:11" x14ac:dyDescent="0.2">
      <c r="A27" s="977" t="str">
        <f t="shared" si="0"/>
        <v>EF_01_25</v>
      </c>
      <c r="B27" s="979">
        <f t="shared" si="1"/>
        <v>25</v>
      </c>
      <c r="C27" s="1069" t="s">
        <v>111</v>
      </c>
      <c r="D27" s="1072" t="s">
        <v>500</v>
      </c>
      <c r="E27" s="1070">
        <v>25</v>
      </c>
      <c r="F27" s="1066" t="s">
        <v>2164</v>
      </c>
      <c r="G27" s="1067" t="s">
        <v>2165</v>
      </c>
      <c r="H27" s="1068">
        <v>1</v>
      </c>
      <c r="I27" s="2"/>
      <c r="J27" s="1732"/>
      <c r="K27" s="1072"/>
    </row>
    <row r="28" spans="1:11" x14ac:dyDescent="0.2">
      <c r="A28" s="977" t="str">
        <f t="shared" si="0"/>
        <v>EF_01_26</v>
      </c>
      <c r="B28" s="979">
        <f t="shared" si="1"/>
        <v>26</v>
      </c>
      <c r="C28" s="1069" t="s">
        <v>111</v>
      </c>
      <c r="D28" s="1072" t="s">
        <v>500</v>
      </c>
      <c r="E28" s="1070">
        <v>26</v>
      </c>
      <c r="F28" s="1066" t="s">
        <v>2166</v>
      </c>
      <c r="G28" s="1067" t="s">
        <v>2167</v>
      </c>
      <c r="H28" s="1068">
        <v>1</v>
      </c>
      <c r="I28" s="2"/>
      <c r="K28" s="1072"/>
    </row>
    <row r="29" spans="1:11" x14ac:dyDescent="0.2">
      <c r="A29" s="977" t="str">
        <f t="shared" si="0"/>
        <v>EF_01_27</v>
      </c>
      <c r="B29" s="979">
        <f t="shared" si="1"/>
        <v>27</v>
      </c>
      <c r="C29" s="1069" t="s">
        <v>111</v>
      </c>
      <c r="D29" s="1072" t="s">
        <v>500</v>
      </c>
      <c r="E29" s="1070">
        <v>27</v>
      </c>
      <c r="F29" s="1066" t="s">
        <v>2168</v>
      </c>
      <c r="G29" s="1067" t="s">
        <v>2169</v>
      </c>
      <c r="H29" s="1068">
        <v>1</v>
      </c>
      <c r="I29" s="2"/>
      <c r="K29" s="1072"/>
    </row>
    <row r="30" spans="1:11" x14ac:dyDescent="0.2">
      <c r="A30" s="977" t="str">
        <f t="shared" si="0"/>
        <v>EF_01_28</v>
      </c>
      <c r="B30" s="979">
        <f t="shared" si="1"/>
        <v>28</v>
      </c>
      <c r="C30" s="1069" t="s">
        <v>111</v>
      </c>
      <c r="D30" s="1072" t="s">
        <v>500</v>
      </c>
      <c r="E30" s="1070">
        <v>28</v>
      </c>
      <c r="F30" s="1066" t="s">
        <v>2170</v>
      </c>
      <c r="G30" s="1067" t="s">
        <v>2171</v>
      </c>
      <c r="H30" s="1068">
        <v>1</v>
      </c>
      <c r="I30" s="2"/>
      <c r="J30" s="1732"/>
      <c r="K30" s="1072"/>
    </row>
    <row r="31" spans="1:11" x14ac:dyDescent="0.2">
      <c r="A31" s="977" t="str">
        <f t="shared" si="0"/>
        <v>EF_01_29</v>
      </c>
      <c r="B31" s="979">
        <f t="shared" si="1"/>
        <v>29</v>
      </c>
      <c r="C31" s="1069" t="s">
        <v>111</v>
      </c>
      <c r="D31" s="1072" t="s">
        <v>500</v>
      </c>
      <c r="E31" s="1070">
        <v>29</v>
      </c>
      <c r="F31" s="1066" t="s">
        <v>2172</v>
      </c>
      <c r="G31" s="1067" t="s">
        <v>2173</v>
      </c>
      <c r="H31" s="1068">
        <v>1</v>
      </c>
      <c r="I31" s="2"/>
      <c r="K31" s="1072"/>
    </row>
    <row r="32" spans="1:11" x14ac:dyDescent="0.2">
      <c r="A32" s="977" t="str">
        <f t="shared" si="0"/>
        <v>EF_01_30</v>
      </c>
      <c r="B32" s="979">
        <f t="shared" si="1"/>
        <v>30</v>
      </c>
      <c r="C32" s="1069" t="s">
        <v>111</v>
      </c>
      <c r="D32" s="1072" t="s">
        <v>500</v>
      </c>
      <c r="E32" s="1070">
        <v>30</v>
      </c>
      <c r="F32" s="1066" t="s">
        <v>2174</v>
      </c>
      <c r="G32" s="1067" t="s">
        <v>2175</v>
      </c>
      <c r="H32" s="1068">
        <v>1</v>
      </c>
      <c r="I32" s="2"/>
      <c r="K32" s="1072"/>
    </row>
    <row r="33" spans="1:11" x14ac:dyDescent="0.2">
      <c r="A33" s="977" t="str">
        <f t="shared" si="0"/>
        <v>EF_01_31</v>
      </c>
      <c r="B33" s="979">
        <f t="shared" si="1"/>
        <v>31</v>
      </c>
      <c r="C33" s="1069" t="s">
        <v>111</v>
      </c>
      <c r="D33" s="1072" t="s">
        <v>500</v>
      </c>
      <c r="E33" s="1070">
        <v>31</v>
      </c>
      <c r="F33" s="1066" t="s">
        <v>2176</v>
      </c>
      <c r="G33" s="1067" t="s">
        <v>2177</v>
      </c>
      <c r="H33" s="1068">
        <v>1</v>
      </c>
      <c r="I33" s="2"/>
      <c r="J33" s="1732"/>
      <c r="K33" s="1072"/>
    </row>
    <row r="34" spans="1:11" x14ac:dyDescent="0.2">
      <c r="A34" s="977" t="str">
        <f t="shared" si="0"/>
        <v>EF_01_32</v>
      </c>
      <c r="B34" s="979">
        <f t="shared" si="1"/>
        <v>32</v>
      </c>
      <c r="C34" s="1069" t="s">
        <v>111</v>
      </c>
      <c r="D34" s="1072" t="s">
        <v>500</v>
      </c>
      <c r="E34" s="1070">
        <v>32</v>
      </c>
      <c r="F34" s="1066" t="s">
        <v>2178</v>
      </c>
      <c r="G34" s="1067" t="s">
        <v>2179</v>
      </c>
      <c r="H34" s="1068">
        <v>1</v>
      </c>
      <c r="I34" s="2"/>
      <c r="K34" s="1072"/>
    </row>
    <row r="35" spans="1:11" x14ac:dyDescent="0.2">
      <c r="A35" s="977" t="str">
        <f t="shared" si="0"/>
        <v>EF_01_33</v>
      </c>
      <c r="B35" s="979">
        <f t="shared" si="1"/>
        <v>33</v>
      </c>
      <c r="C35" s="1069" t="s">
        <v>111</v>
      </c>
      <c r="D35" s="1072" t="s">
        <v>500</v>
      </c>
      <c r="E35" s="1070">
        <v>33</v>
      </c>
      <c r="F35" s="1066" t="s">
        <v>2180</v>
      </c>
      <c r="G35" s="1067" t="s">
        <v>2181</v>
      </c>
      <c r="H35" s="1068">
        <v>1</v>
      </c>
      <c r="I35" s="2"/>
      <c r="K35" s="1072"/>
    </row>
    <row r="36" spans="1:11" x14ac:dyDescent="0.2">
      <c r="A36" s="977" t="str">
        <f t="shared" si="0"/>
        <v>EF_01_34</v>
      </c>
      <c r="B36" s="979">
        <f t="shared" si="1"/>
        <v>34</v>
      </c>
      <c r="C36" s="1069" t="s">
        <v>111</v>
      </c>
      <c r="D36" s="1072" t="s">
        <v>500</v>
      </c>
      <c r="E36" s="1070">
        <v>34</v>
      </c>
      <c r="F36" s="1066" t="s">
        <v>2182</v>
      </c>
      <c r="G36" s="1067" t="s">
        <v>2183</v>
      </c>
      <c r="H36" s="1068">
        <v>1</v>
      </c>
      <c r="I36" s="2"/>
      <c r="J36" s="1732"/>
      <c r="K36" s="1072"/>
    </row>
    <row r="37" spans="1:11" x14ac:dyDescent="0.2">
      <c r="A37" s="977" t="str">
        <f t="shared" si="0"/>
        <v>EF_01_35</v>
      </c>
      <c r="B37" s="979">
        <f t="shared" si="1"/>
        <v>35</v>
      </c>
      <c r="C37" s="1069" t="s">
        <v>111</v>
      </c>
      <c r="D37" s="1072" t="s">
        <v>500</v>
      </c>
      <c r="E37" s="1070">
        <v>35</v>
      </c>
      <c r="F37" s="1066" t="s">
        <v>2184</v>
      </c>
      <c r="G37" s="1067" t="s">
        <v>2185</v>
      </c>
      <c r="H37" s="1068">
        <v>1</v>
      </c>
      <c r="I37" s="2"/>
      <c r="K37" s="1072"/>
    </row>
    <row r="38" spans="1:11" x14ac:dyDescent="0.2">
      <c r="A38" s="977" t="str">
        <f t="shared" si="0"/>
        <v>EF_01_36</v>
      </c>
      <c r="B38" s="979">
        <f t="shared" si="1"/>
        <v>36</v>
      </c>
      <c r="C38" s="1069" t="s">
        <v>111</v>
      </c>
      <c r="D38" s="1072" t="s">
        <v>500</v>
      </c>
      <c r="E38" s="1070">
        <v>36</v>
      </c>
      <c r="F38" s="1066" t="s">
        <v>2186</v>
      </c>
      <c r="G38" s="1067" t="s">
        <v>2187</v>
      </c>
      <c r="H38" s="1068">
        <v>1</v>
      </c>
      <c r="I38" s="2"/>
      <c r="K38" s="1072"/>
    </row>
    <row r="39" spans="1:11" x14ac:dyDescent="0.2">
      <c r="A39" s="977" t="str">
        <f t="shared" si="0"/>
        <v>EF_01_37</v>
      </c>
      <c r="B39" s="979">
        <f t="shared" si="1"/>
        <v>37</v>
      </c>
      <c r="C39" s="1069" t="s">
        <v>111</v>
      </c>
      <c r="D39" s="1072" t="s">
        <v>500</v>
      </c>
      <c r="E39" s="1070">
        <v>37</v>
      </c>
      <c r="F39" s="1066" t="s">
        <v>2188</v>
      </c>
      <c r="G39" s="1067" t="s">
        <v>2189</v>
      </c>
      <c r="H39" s="1068">
        <v>1</v>
      </c>
      <c r="I39" s="2"/>
      <c r="J39" s="1732"/>
      <c r="K39" s="1072"/>
    </row>
    <row r="40" spans="1:11" x14ac:dyDescent="0.2">
      <c r="A40" s="977" t="str">
        <f t="shared" si="0"/>
        <v>EF_01_38</v>
      </c>
      <c r="B40" s="979">
        <f t="shared" si="1"/>
        <v>38</v>
      </c>
      <c r="C40" s="1069" t="s">
        <v>111</v>
      </c>
      <c r="D40" s="1072" t="s">
        <v>500</v>
      </c>
      <c r="E40" s="1070">
        <v>38</v>
      </c>
      <c r="F40" s="1066" t="s">
        <v>2190</v>
      </c>
      <c r="G40" s="1067" t="s">
        <v>2191</v>
      </c>
      <c r="H40" s="1068">
        <v>1</v>
      </c>
      <c r="I40" s="2"/>
      <c r="K40" s="1072"/>
    </row>
    <row r="41" spans="1:11" x14ac:dyDescent="0.2">
      <c r="A41" s="977" t="str">
        <f t="shared" si="0"/>
        <v>EF_01_39</v>
      </c>
      <c r="B41" s="979">
        <f t="shared" si="1"/>
        <v>39</v>
      </c>
      <c r="C41" s="1069" t="s">
        <v>111</v>
      </c>
      <c r="D41" s="1072" t="s">
        <v>500</v>
      </c>
      <c r="E41" s="1070">
        <v>39</v>
      </c>
      <c r="F41" s="1066" t="s">
        <v>2192</v>
      </c>
      <c r="G41" s="1067" t="s">
        <v>2193</v>
      </c>
      <c r="H41" s="1068">
        <v>1</v>
      </c>
      <c r="I41" s="2"/>
      <c r="K41" s="1072"/>
    </row>
    <row r="42" spans="1:11" x14ac:dyDescent="0.2">
      <c r="A42" s="977" t="str">
        <f t="shared" si="0"/>
        <v>EF_01_40</v>
      </c>
      <c r="B42" s="979">
        <f t="shared" si="1"/>
        <v>40</v>
      </c>
      <c r="C42" s="1069" t="s">
        <v>111</v>
      </c>
      <c r="D42" s="1072" t="s">
        <v>500</v>
      </c>
      <c r="E42" s="1070">
        <v>40</v>
      </c>
      <c r="F42" s="1066" t="s">
        <v>2194</v>
      </c>
      <c r="G42" s="1067" t="s">
        <v>2195</v>
      </c>
      <c r="H42" s="1068">
        <v>1</v>
      </c>
      <c r="I42" s="2"/>
      <c r="J42" s="1732"/>
      <c r="K42" s="1072"/>
    </row>
    <row r="43" spans="1:11" x14ac:dyDescent="0.2">
      <c r="A43" s="977" t="str">
        <f t="shared" si="0"/>
        <v>EF_01_41</v>
      </c>
      <c r="B43" s="979">
        <f t="shared" si="1"/>
        <v>41</v>
      </c>
      <c r="C43" s="1069" t="s">
        <v>111</v>
      </c>
      <c r="D43" s="1072" t="s">
        <v>500</v>
      </c>
      <c r="E43" s="1070">
        <v>41</v>
      </c>
      <c r="F43" s="1066" t="s">
        <v>2196</v>
      </c>
      <c r="G43" s="1067" t="s">
        <v>2197</v>
      </c>
      <c r="H43" s="1068">
        <v>1</v>
      </c>
      <c r="I43" s="2"/>
      <c r="K43" s="1072"/>
    </row>
    <row r="44" spans="1:11" x14ac:dyDescent="0.2">
      <c r="A44" s="977" t="str">
        <f t="shared" si="0"/>
        <v>EF_01_42</v>
      </c>
      <c r="B44" s="979">
        <f t="shared" si="1"/>
        <v>42</v>
      </c>
      <c r="C44" s="1069" t="s">
        <v>111</v>
      </c>
      <c r="D44" s="1072" t="s">
        <v>500</v>
      </c>
      <c r="E44" s="1070">
        <v>42</v>
      </c>
      <c r="F44" s="1066" t="s">
        <v>2198</v>
      </c>
      <c r="G44" s="1067" t="s">
        <v>2199</v>
      </c>
      <c r="H44" s="1068">
        <v>1</v>
      </c>
      <c r="I44" s="2"/>
      <c r="K44" s="1072"/>
    </row>
    <row r="45" spans="1:11" x14ac:dyDescent="0.2">
      <c r="A45" s="977" t="str">
        <f t="shared" si="0"/>
        <v>EF_01_43</v>
      </c>
      <c r="B45" s="979">
        <f t="shared" si="1"/>
        <v>43</v>
      </c>
      <c r="C45" s="1069" t="s">
        <v>111</v>
      </c>
      <c r="D45" s="1072" t="s">
        <v>500</v>
      </c>
      <c r="E45" s="1070">
        <v>43</v>
      </c>
      <c r="F45" s="1066" t="s">
        <v>2200</v>
      </c>
      <c r="G45" s="1067" t="s">
        <v>2201</v>
      </c>
      <c r="H45" s="1068">
        <v>1</v>
      </c>
      <c r="I45" s="2"/>
      <c r="J45" s="1732"/>
      <c r="K45" s="1072"/>
    </row>
    <row r="46" spans="1:11" x14ac:dyDescent="0.2">
      <c r="A46" s="977" t="str">
        <f t="shared" si="0"/>
        <v>EF_01_44</v>
      </c>
      <c r="B46" s="979">
        <f t="shared" si="1"/>
        <v>44</v>
      </c>
      <c r="C46" s="1069" t="s">
        <v>111</v>
      </c>
      <c r="D46" s="1072" t="s">
        <v>500</v>
      </c>
      <c r="E46" s="1070">
        <v>44</v>
      </c>
      <c r="F46" s="1066" t="s">
        <v>2202</v>
      </c>
      <c r="G46" s="1067" t="s">
        <v>2203</v>
      </c>
      <c r="H46" s="1068">
        <v>1</v>
      </c>
      <c r="I46" s="2"/>
      <c r="K46" s="1072"/>
    </row>
    <row r="47" spans="1:11" x14ac:dyDescent="0.2">
      <c r="A47" s="977" t="str">
        <f t="shared" si="0"/>
        <v>EF_01_45</v>
      </c>
      <c r="B47" s="979">
        <f t="shared" si="1"/>
        <v>45</v>
      </c>
      <c r="C47" s="1069" t="s">
        <v>111</v>
      </c>
      <c r="D47" s="1072" t="s">
        <v>500</v>
      </c>
      <c r="E47" s="1070">
        <v>45</v>
      </c>
      <c r="F47" s="1066" t="s">
        <v>2204</v>
      </c>
      <c r="G47" s="1067" t="s">
        <v>2205</v>
      </c>
      <c r="H47" s="1068">
        <v>1</v>
      </c>
      <c r="I47" s="2"/>
      <c r="K47" s="1072"/>
    </row>
    <row r="48" spans="1:11" x14ac:dyDescent="0.2">
      <c r="A48" s="977" t="str">
        <f t="shared" si="0"/>
        <v>EF_01_46</v>
      </c>
      <c r="B48" s="979">
        <f t="shared" si="1"/>
        <v>46</v>
      </c>
      <c r="C48" s="1069" t="s">
        <v>111</v>
      </c>
      <c r="D48" s="1072" t="s">
        <v>500</v>
      </c>
      <c r="E48" s="1070">
        <v>46</v>
      </c>
      <c r="F48" s="1066" t="s">
        <v>2206</v>
      </c>
      <c r="G48" s="1067" t="s">
        <v>2207</v>
      </c>
      <c r="H48" s="1068">
        <v>1</v>
      </c>
      <c r="I48" s="2"/>
      <c r="J48" s="1732"/>
      <c r="K48" s="1072"/>
    </row>
    <row r="49" spans="1:11" x14ac:dyDescent="0.2">
      <c r="A49" s="977" t="str">
        <f t="shared" si="0"/>
        <v>EF_01_47</v>
      </c>
      <c r="B49" s="979">
        <f t="shared" si="1"/>
        <v>47</v>
      </c>
      <c r="C49" s="1069" t="s">
        <v>111</v>
      </c>
      <c r="D49" s="1072" t="s">
        <v>500</v>
      </c>
      <c r="E49" s="1070">
        <v>47</v>
      </c>
      <c r="F49" s="1066" t="s">
        <v>2208</v>
      </c>
      <c r="G49" s="1067" t="s">
        <v>2209</v>
      </c>
      <c r="H49" s="1068">
        <v>1</v>
      </c>
      <c r="I49" s="2"/>
      <c r="K49" s="1072"/>
    </row>
    <row r="50" spans="1:11" x14ac:dyDescent="0.2">
      <c r="A50" s="977" t="str">
        <f t="shared" si="0"/>
        <v>EF_01_48</v>
      </c>
      <c r="B50" s="979">
        <f t="shared" si="1"/>
        <v>48</v>
      </c>
      <c r="C50" s="1069" t="s">
        <v>111</v>
      </c>
      <c r="D50" s="1072" t="s">
        <v>500</v>
      </c>
      <c r="E50" s="1070">
        <v>48</v>
      </c>
      <c r="F50" s="1066" t="s">
        <v>2210</v>
      </c>
      <c r="G50" s="1067" t="s">
        <v>2211</v>
      </c>
      <c r="H50" s="1068">
        <v>1</v>
      </c>
      <c r="I50" s="2"/>
      <c r="K50" s="1072"/>
    </row>
    <row r="51" spans="1:11" x14ac:dyDescent="0.2">
      <c r="A51" s="977" t="str">
        <f t="shared" si="0"/>
        <v>EF_01_49</v>
      </c>
      <c r="B51" s="979">
        <f t="shared" si="1"/>
        <v>49</v>
      </c>
      <c r="C51" s="1069" t="s">
        <v>111</v>
      </c>
      <c r="D51" s="1072" t="s">
        <v>500</v>
      </c>
      <c r="E51" s="1070">
        <v>49</v>
      </c>
      <c r="F51" s="1066" t="s">
        <v>2212</v>
      </c>
      <c r="G51" s="1067" t="s">
        <v>2213</v>
      </c>
      <c r="H51" s="1068">
        <v>1</v>
      </c>
      <c r="I51" s="2"/>
      <c r="J51" s="1732"/>
      <c r="K51" s="1072"/>
    </row>
    <row r="52" spans="1:11" x14ac:dyDescent="0.2">
      <c r="A52" s="977" t="str">
        <f t="shared" si="0"/>
        <v>EF_01_50</v>
      </c>
      <c r="B52" s="979">
        <f t="shared" si="1"/>
        <v>50</v>
      </c>
      <c r="C52" s="1069" t="s">
        <v>111</v>
      </c>
      <c r="D52" s="1072" t="s">
        <v>500</v>
      </c>
      <c r="E52" s="1070">
        <v>50</v>
      </c>
      <c r="F52" s="1066" t="s">
        <v>2214</v>
      </c>
      <c r="G52" s="1067" t="s">
        <v>2215</v>
      </c>
      <c r="H52" s="1068">
        <v>1</v>
      </c>
      <c r="I52" s="2"/>
      <c r="K52" s="1072"/>
    </row>
    <row r="53" spans="1:11" x14ac:dyDescent="0.2">
      <c r="A53" s="977" t="str">
        <f t="shared" si="0"/>
        <v>EF_01_51</v>
      </c>
      <c r="B53" s="979">
        <f t="shared" si="1"/>
        <v>51</v>
      </c>
      <c r="C53" s="1069" t="s">
        <v>111</v>
      </c>
      <c r="D53" s="1072" t="s">
        <v>500</v>
      </c>
      <c r="E53" s="1070">
        <v>51</v>
      </c>
      <c r="F53" s="1066" t="s">
        <v>2216</v>
      </c>
      <c r="G53" s="1067" t="s">
        <v>2217</v>
      </c>
      <c r="H53" s="1068">
        <v>1</v>
      </c>
      <c r="I53" s="2"/>
      <c r="K53" s="1072"/>
    </row>
    <row r="54" spans="1:11" x14ac:dyDescent="0.2">
      <c r="A54" s="977" t="str">
        <f t="shared" si="0"/>
        <v>EF_01_52</v>
      </c>
      <c r="B54" s="979">
        <f t="shared" si="1"/>
        <v>52</v>
      </c>
      <c r="C54" s="1069" t="s">
        <v>111</v>
      </c>
      <c r="D54" s="1072" t="s">
        <v>500</v>
      </c>
      <c r="E54" s="1070">
        <v>52</v>
      </c>
      <c r="F54" s="1066" t="s">
        <v>2218</v>
      </c>
      <c r="G54" s="1067" t="s">
        <v>2219</v>
      </c>
      <c r="H54" s="1068">
        <v>1</v>
      </c>
      <c r="I54" s="2"/>
      <c r="J54" s="1732"/>
      <c r="K54" s="1072"/>
    </row>
    <row r="55" spans="1:11" x14ac:dyDescent="0.2">
      <c r="A55" s="977" t="str">
        <f t="shared" si="0"/>
        <v>EF_01_53</v>
      </c>
      <c r="B55" s="979">
        <f t="shared" si="1"/>
        <v>53</v>
      </c>
      <c r="C55" s="1069" t="s">
        <v>111</v>
      </c>
      <c r="D55" s="1072" t="s">
        <v>500</v>
      </c>
      <c r="E55" s="1070">
        <v>53</v>
      </c>
      <c r="F55" s="1066" t="s">
        <v>2220</v>
      </c>
      <c r="G55" s="1067" t="s">
        <v>2221</v>
      </c>
      <c r="H55" s="1068">
        <v>1</v>
      </c>
      <c r="I55" s="2"/>
      <c r="K55" s="1072"/>
    </row>
    <row r="56" spans="1:11" x14ac:dyDescent="0.2">
      <c r="A56" s="977" t="str">
        <f t="shared" si="0"/>
        <v>EF_01_54</v>
      </c>
      <c r="B56" s="979">
        <f t="shared" si="1"/>
        <v>54</v>
      </c>
      <c r="C56" s="1069" t="s">
        <v>111</v>
      </c>
      <c r="D56" s="1072" t="s">
        <v>500</v>
      </c>
      <c r="E56" s="1070">
        <v>54</v>
      </c>
      <c r="F56" s="1066" t="s">
        <v>2222</v>
      </c>
      <c r="G56" s="1067" t="s">
        <v>2223</v>
      </c>
      <c r="H56" s="1068">
        <v>1</v>
      </c>
      <c r="I56" s="2"/>
      <c r="K56" s="1072"/>
    </row>
    <row r="57" spans="1:11" x14ac:dyDescent="0.2">
      <c r="A57" s="977" t="str">
        <f t="shared" si="0"/>
        <v>EF_01_55</v>
      </c>
      <c r="B57" s="979">
        <f t="shared" si="1"/>
        <v>55</v>
      </c>
      <c r="C57" s="1069" t="s">
        <v>111</v>
      </c>
      <c r="D57" s="1072" t="s">
        <v>500</v>
      </c>
      <c r="E57" s="1070">
        <v>55</v>
      </c>
      <c r="F57" s="1066" t="s">
        <v>2224</v>
      </c>
      <c r="G57" s="1067" t="s">
        <v>2225</v>
      </c>
      <c r="H57" s="1068">
        <v>1</v>
      </c>
      <c r="I57" s="2"/>
      <c r="J57" s="1732"/>
      <c r="K57" s="1072"/>
    </row>
    <row r="58" spans="1:11" x14ac:dyDescent="0.2">
      <c r="A58" s="977" t="str">
        <f t="shared" si="0"/>
        <v>EF_01_56</v>
      </c>
      <c r="B58" s="979">
        <f t="shared" si="1"/>
        <v>56</v>
      </c>
      <c r="C58" s="1069" t="s">
        <v>111</v>
      </c>
      <c r="D58" s="1072" t="s">
        <v>500</v>
      </c>
      <c r="E58" s="1070">
        <v>56</v>
      </c>
      <c r="F58" s="1066" t="s">
        <v>2226</v>
      </c>
      <c r="G58" s="1067" t="s">
        <v>2227</v>
      </c>
      <c r="H58" s="1068">
        <v>1</v>
      </c>
      <c r="I58" s="2"/>
      <c r="K58" s="1072"/>
    </row>
    <row r="59" spans="1:11" x14ac:dyDescent="0.2">
      <c r="A59" s="977" t="str">
        <f t="shared" si="0"/>
        <v>EF_01_57</v>
      </c>
      <c r="B59" s="979">
        <f t="shared" si="1"/>
        <v>57</v>
      </c>
      <c r="C59" s="1069" t="s">
        <v>111</v>
      </c>
      <c r="D59" s="1072" t="s">
        <v>500</v>
      </c>
      <c r="E59" s="1070">
        <v>57</v>
      </c>
      <c r="F59" s="1066" t="s">
        <v>2228</v>
      </c>
      <c r="G59" s="1067" t="s">
        <v>2229</v>
      </c>
      <c r="H59" s="1068">
        <v>1</v>
      </c>
      <c r="I59" s="2"/>
      <c r="K59" s="1072"/>
    </row>
    <row r="60" spans="1:11" x14ac:dyDescent="0.2">
      <c r="A60" s="977" t="str">
        <f t="shared" si="0"/>
        <v>EF_01_58</v>
      </c>
      <c r="B60" s="979">
        <f t="shared" si="1"/>
        <v>58</v>
      </c>
      <c r="C60" s="1069" t="s">
        <v>111</v>
      </c>
      <c r="D60" s="1072" t="s">
        <v>500</v>
      </c>
      <c r="E60" s="1070">
        <v>58</v>
      </c>
      <c r="F60" s="1066" t="s">
        <v>2230</v>
      </c>
      <c r="G60" s="1067" t="s">
        <v>2231</v>
      </c>
      <c r="H60" s="1068">
        <v>1</v>
      </c>
      <c r="I60" s="2"/>
      <c r="J60" s="1732"/>
      <c r="K60" s="1072"/>
    </row>
    <row r="61" spans="1:11" x14ac:dyDescent="0.2">
      <c r="A61" s="977" t="str">
        <f t="shared" si="0"/>
        <v>EF_01_59</v>
      </c>
      <c r="B61" s="979">
        <f t="shared" si="1"/>
        <v>59</v>
      </c>
      <c r="C61" s="1069" t="s">
        <v>111</v>
      </c>
      <c r="D61" s="1072" t="s">
        <v>500</v>
      </c>
      <c r="E61" s="1070">
        <v>59</v>
      </c>
      <c r="F61" s="1066" t="s">
        <v>2232</v>
      </c>
      <c r="G61" s="1067" t="s">
        <v>2233</v>
      </c>
      <c r="H61" s="1068">
        <v>1</v>
      </c>
      <c r="I61" s="2"/>
      <c r="K61" s="1072"/>
    </row>
    <row r="62" spans="1:11" x14ac:dyDescent="0.2">
      <c r="A62" s="977" t="str">
        <f t="shared" si="0"/>
        <v>EF_01_60</v>
      </c>
      <c r="B62" s="979">
        <f t="shared" si="1"/>
        <v>60</v>
      </c>
      <c r="C62" s="1069" t="s">
        <v>111</v>
      </c>
      <c r="D62" s="1072" t="s">
        <v>500</v>
      </c>
      <c r="E62" s="1070">
        <v>60</v>
      </c>
      <c r="F62" s="1066" t="s">
        <v>2234</v>
      </c>
      <c r="G62" s="1067" t="s">
        <v>2235</v>
      </c>
      <c r="H62" s="1068">
        <v>1</v>
      </c>
      <c r="I62" s="2"/>
      <c r="K62" s="1072"/>
    </row>
    <row r="63" spans="1:11" x14ac:dyDescent="0.2">
      <c r="A63" s="977" t="str">
        <f t="shared" si="0"/>
        <v>EF_01_61</v>
      </c>
      <c r="B63" s="979">
        <f t="shared" si="1"/>
        <v>61</v>
      </c>
      <c r="C63" s="1069" t="s">
        <v>111</v>
      </c>
      <c r="D63" s="1072" t="s">
        <v>500</v>
      </c>
      <c r="E63" s="1070">
        <v>61</v>
      </c>
      <c r="F63" s="1066" t="s">
        <v>2236</v>
      </c>
      <c r="G63" s="1067" t="s">
        <v>2237</v>
      </c>
      <c r="H63" s="1068">
        <v>2</v>
      </c>
      <c r="I63" s="2"/>
      <c r="J63" s="1732"/>
      <c r="K63" s="1072"/>
    </row>
    <row r="64" spans="1:11" x14ac:dyDescent="0.2">
      <c r="A64" s="977" t="str">
        <f t="shared" si="0"/>
        <v>EF_01_62</v>
      </c>
      <c r="B64" s="979">
        <f t="shared" si="1"/>
        <v>62</v>
      </c>
      <c r="C64" s="1069" t="s">
        <v>111</v>
      </c>
      <c r="D64" s="1072" t="s">
        <v>500</v>
      </c>
      <c r="E64" s="1070">
        <v>62</v>
      </c>
      <c r="F64" s="1066" t="s">
        <v>2238</v>
      </c>
      <c r="G64" s="1067" t="s">
        <v>2239</v>
      </c>
      <c r="H64" s="1068">
        <v>1</v>
      </c>
      <c r="I64" s="2"/>
      <c r="K64" s="1072"/>
    </row>
    <row r="65" spans="1:11" x14ac:dyDescent="0.2">
      <c r="A65" s="977" t="str">
        <f t="shared" si="0"/>
        <v>EF_01_63</v>
      </c>
      <c r="B65" s="979">
        <f t="shared" si="1"/>
        <v>63</v>
      </c>
      <c r="C65" s="1069" t="s">
        <v>111</v>
      </c>
      <c r="D65" s="1072" t="s">
        <v>500</v>
      </c>
      <c r="E65" s="1070">
        <v>63</v>
      </c>
      <c r="F65" s="1066" t="s">
        <v>2240</v>
      </c>
      <c r="G65" s="1067" t="s">
        <v>2241</v>
      </c>
      <c r="H65" s="1068">
        <v>1</v>
      </c>
      <c r="I65" s="2"/>
      <c r="K65" s="1072"/>
    </row>
    <row r="66" spans="1:11" x14ac:dyDescent="0.2">
      <c r="A66" s="977" t="str">
        <f t="shared" si="0"/>
        <v>EF_01_64</v>
      </c>
      <c r="B66" s="979">
        <f t="shared" si="1"/>
        <v>64</v>
      </c>
      <c r="C66" s="1069" t="s">
        <v>111</v>
      </c>
      <c r="D66" s="1072" t="s">
        <v>500</v>
      </c>
      <c r="E66" s="1070">
        <v>64</v>
      </c>
      <c r="F66" s="1066" t="s">
        <v>2242</v>
      </c>
      <c r="G66" s="1067" t="s">
        <v>2243</v>
      </c>
      <c r="H66" s="1068">
        <v>1</v>
      </c>
      <c r="I66" s="2"/>
      <c r="J66" s="1732"/>
      <c r="K66" s="1072"/>
    </row>
    <row r="67" spans="1:11" x14ac:dyDescent="0.2">
      <c r="A67" s="977" t="str">
        <f t="shared" ref="A67:A130" si="2">CONCATENATE(C67,"_",D67,"_",B67)</f>
        <v>EF_01_65</v>
      </c>
      <c r="B67" s="979">
        <f t="shared" si="1"/>
        <v>65</v>
      </c>
      <c r="C67" s="1069" t="s">
        <v>111</v>
      </c>
      <c r="D67" s="1072" t="s">
        <v>500</v>
      </c>
      <c r="E67" s="1070">
        <v>65</v>
      </c>
      <c r="F67" s="1066" t="s">
        <v>2244</v>
      </c>
      <c r="G67" s="1067" t="s">
        <v>2245</v>
      </c>
      <c r="H67" s="1068">
        <v>1</v>
      </c>
      <c r="I67" s="2"/>
      <c r="K67" s="1072"/>
    </row>
    <row r="68" spans="1:11" x14ac:dyDescent="0.2">
      <c r="A68" s="977" t="str">
        <f t="shared" si="2"/>
        <v>EF_01_66</v>
      </c>
      <c r="B68" s="979">
        <f t="shared" si="1"/>
        <v>66</v>
      </c>
      <c r="C68" s="1069" t="s">
        <v>111</v>
      </c>
      <c r="D68" s="1072" t="s">
        <v>500</v>
      </c>
      <c r="E68" s="1070">
        <v>66</v>
      </c>
      <c r="F68" s="1066" t="s">
        <v>2246</v>
      </c>
      <c r="G68" s="1067" t="s">
        <v>2247</v>
      </c>
      <c r="H68" s="1068">
        <v>1</v>
      </c>
      <c r="I68" s="2"/>
      <c r="K68" s="1072"/>
    </row>
    <row r="69" spans="1:11" x14ac:dyDescent="0.2">
      <c r="A69" s="977" t="str">
        <f t="shared" si="2"/>
        <v>EF_01_67</v>
      </c>
      <c r="B69" s="979">
        <f t="shared" ref="B69:B132" si="3">IF(D69&lt;&gt;"",IF(D69=D68,B68+1,1),0)</f>
        <v>67</v>
      </c>
      <c r="C69" s="1069" t="s">
        <v>111</v>
      </c>
      <c r="D69" s="1072" t="s">
        <v>500</v>
      </c>
      <c r="E69" s="1070">
        <v>67</v>
      </c>
      <c r="F69" s="1066" t="s">
        <v>2248</v>
      </c>
      <c r="G69" s="1067" t="s">
        <v>2249</v>
      </c>
      <c r="H69" s="1068">
        <v>1</v>
      </c>
      <c r="I69" s="2"/>
      <c r="J69" s="1732"/>
      <c r="K69" s="1072"/>
    </row>
    <row r="70" spans="1:11" x14ac:dyDescent="0.2">
      <c r="A70" s="977" t="str">
        <f t="shared" si="2"/>
        <v>EF_01_68</v>
      </c>
      <c r="B70" s="979">
        <f t="shared" si="3"/>
        <v>68</v>
      </c>
      <c r="C70" s="1069" t="s">
        <v>111</v>
      </c>
      <c r="D70" s="1072" t="s">
        <v>500</v>
      </c>
      <c r="E70" s="1070">
        <v>68</v>
      </c>
      <c r="F70" s="1066" t="s">
        <v>2250</v>
      </c>
      <c r="G70" s="1067" t="s">
        <v>2251</v>
      </c>
      <c r="H70" s="1068">
        <v>1</v>
      </c>
      <c r="I70" s="2"/>
      <c r="K70" s="1072"/>
    </row>
    <row r="71" spans="1:11" x14ac:dyDescent="0.2">
      <c r="A71" s="977" t="str">
        <f t="shared" si="2"/>
        <v>EF_01_69</v>
      </c>
      <c r="B71" s="979">
        <f t="shared" si="3"/>
        <v>69</v>
      </c>
      <c r="C71" s="1069" t="s">
        <v>111</v>
      </c>
      <c r="D71" s="1072" t="s">
        <v>500</v>
      </c>
      <c r="E71" s="1070">
        <v>69</v>
      </c>
      <c r="F71" s="1066" t="s">
        <v>2252</v>
      </c>
      <c r="G71" s="1067" t="s">
        <v>2253</v>
      </c>
      <c r="H71" s="1068">
        <v>1</v>
      </c>
      <c r="I71" s="2"/>
      <c r="K71" s="1072"/>
    </row>
    <row r="72" spans="1:11" x14ac:dyDescent="0.2">
      <c r="A72" s="977" t="str">
        <f t="shared" si="2"/>
        <v>EF_01_70</v>
      </c>
      <c r="B72" s="979">
        <f t="shared" si="3"/>
        <v>70</v>
      </c>
      <c r="C72" s="1069" t="s">
        <v>111</v>
      </c>
      <c r="D72" s="1072" t="s">
        <v>500</v>
      </c>
      <c r="E72" s="1070">
        <v>70</v>
      </c>
      <c r="F72" s="1066" t="s">
        <v>2254</v>
      </c>
      <c r="G72" s="1067" t="s">
        <v>2255</v>
      </c>
      <c r="H72" s="1068">
        <v>1</v>
      </c>
      <c r="I72" s="2"/>
      <c r="J72" s="1732"/>
      <c r="K72" s="1072"/>
    </row>
    <row r="73" spans="1:11" x14ac:dyDescent="0.2">
      <c r="A73" s="977" t="str">
        <f t="shared" si="2"/>
        <v>EF_01_71</v>
      </c>
      <c r="B73" s="979">
        <f t="shared" si="3"/>
        <v>71</v>
      </c>
      <c r="C73" s="1069" t="s">
        <v>111</v>
      </c>
      <c r="D73" s="1072" t="s">
        <v>500</v>
      </c>
      <c r="E73" s="1070">
        <v>71</v>
      </c>
      <c r="F73" s="1066" t="s">
        <v>2256</v>
      </c>
      <c r="G73" s="1067" t="s">
        <v>2257</v>
      </c>
      <c r="H73" s="1068">
        <v>1</v>
      </c>
      <c r="I73" s="2"/>
      <c r="K73" s="1072"/>
    </row>
    <row r="74" spans="1:11" x14ac:dyDescent="0.2">
      <c r="A74" s="977" t="str">
        <f t="shared" si="2"/>
        <v>EF_01_72</v>
      </c>
      <c r="B74" s="979">
        <f t="shared" si="3"/>
        <v>72</v>
      </c>
      <c r="C74" s="1069" t="s">
        <v>111</v>
      </c>
      <c r="D74" s="1072" t="s">
        <v>500</v>
      </c>
      <c r="E74" s="1070">
        <v>72</v>
      </c>
      <c r="F74" s="1066" t="s">
        <v>2258</v>
      </c>
      <c r="G74" s="1067" t="s">
        <v>2259</v>
      </c>
      <c r="H74" s="1068">
        <v>1</v>
      </c>
      <c r="I74" s="2"/>
      <c r="K74" s="1072"/>
    </row>
    <row r="75" spans="1:11" x14ac:dyDescent="0.2">
      <c r="A75" s="977" t="str">
        <f t="shared" si="2"/>
        <v>EF_01_73</v>
      </c>
      <c r="B75" s="979">
        <f t="shared" si="3"/>
        <v>73</v>
      </c>
      <c r="C75" s="1069" t="s">
        <v>111</v>
      </c>
      <c r="D75" s="1072" t="s">
        <v>500</v>
      </c>
      <c r="E75" s="1070">
        <v>73</v>
      </c>
      <c r="F75" s="1066" t="s">
        <v>2260</v>
      </c>
      <c r="G75" s="1067" t="s">
        <v>2261</v>
      </c>
      <c r="H75" s="1068">
        <v>1</v>
      </c>
      <c r="I75" s="2"/>
      <c r="J75" s="1732"/>
      <c r="K75" s="1072"/>
    </row>
    <row r="76" spans="1:11" x14ac:dyDescent="0.2">
      <c r="A76" s="977" t="str">
        <f t="shared" si="2"/>
        <v>EF_01_74</v>
      </c>
      <c r="B76" s="979">
        <f t="shared" si="3"/>
        <v>74</v>
      </c>
      <c r="C76" s="1069" t="s">
        <v>111</v>
      </c>
      <c r="D76" s="1072" t="s">
        <v>500</v>
      </c>
      <c r="E76" s="1070">
        <v>74</v>
      </c>
      <c r="F76" s="1066" t="s">
        <v>2262</v>
      </c>
      <c r="G76" s="1067" t="s">
        <v>2263</v>
      </c>
      <c r="H76" s="1068">
        <v>1</v>
      </c>
      <c r="I76" s="2"/>
      <c r="K76" s="1072"/>
    </row>
    <row r="77" spans="1:11" x14ac:dyDescent="0.2">
      <c r="A77" s="977" t="str">
        <f t="shared" si="2"/>
        <v>EF_01_75</v>
      </c>
      <c r="B77" s="979">
        <f t="shared" si="3"/>
        <v>75</v>
      </c>
      <c r="C77" s="1069" t="s">
        <v>111</v>
      </c>
      <c r="D77" s="1072" t="s">
        <v>500</v>
      </c>
      <c r="E77" s="1070">
        <v>75</v>
      </c>
      <c r="F77" s="1066" t="s">
        <v>2264</v>
      </c>
      <c r="G77" s="1067" t="s">
        <v>2265</v>
      </c>
      <c r="H77" s="1068">
        <v>1</v>
      </c>
      <c r="I77" s="2"/>
      <c r="K77" s="1072"/>
    </row>
    <row r="78" spans="1:11" x14ac:dyDescent="0.2">
      <c r="A78" s="977" t="str">
        <f t="shared" si="2"/>
        <v>EF_01_76</v>
      </c>
      <c r="B78" s="979">
        <f t="shared" si="3"/>
        <v>76</v>
      </c>
      <c r="C78" s="1069" t="s">
        <v>111</v>
      </c>
      <c r="D78" s="1072" t="s">
        <v>500</v>
      </c>
      <c r="E78" s="1070">
        <v>76</v>
      </c>
      <c r="F78" s="1066" t="s">
        <v>2266</v>
      </c>
      <c r="G78" s="1067" t="s">
        <v>2267</v>
      </c>
      <c r="H78" s="1068">
        <v>1</v>
      </c>
      <c r="I78" s="2"/>
      <c r="J78" s="1732"/>
      <c r="K78" s="1072"/>
    </row>
    <row r="79" spans="1:11" x14ac:dyDescent="0.2">
      <c r="A79" s="977" t="str">
        <f t="shared" si="2"/>
        <v>EF_01_77</v>
      </c>
      <c r="B79" s="979">
        <f t="shared" si="3"/>
        <v>77</v>
      </c>
      <c r="C79" s="1069" t="s">
        <v>111</v>
      </c>
      <c r="D79" s="1072" t="s">
        <v>500</v>
      </c>
      <c r="E79" s="1070">
        <v>77</v>
      </c>
      <c r="F79" s="1066" t="s">
        <v>2268</v>
      </c>
      <c r="G79" s="1067" t="s">
        <v>2269</v>
      </c>
      <c r="H79" s="1068">
        <v>1</v>
      </c>
      <c r="I79" s="2"/>
      <c r="K79" s="1072"/>
    </row>
    <row r="80" spans="1:11" x14ac:dyDescent="0.2">
      <c r="A80" s="977" t="str">
        <f t="shared" si="2"/>
        <v>EF_01_78</v>
      </c>
      <c r="B80" s="979">
        <f t="shared" si="3"/>
        <v>78</v>
      </c>
      <c r="C80" s="1069" t="s">
        <v>111</v>
      </c>
      <c r="D80" s="1072" t="s">
        <v>500</v>
      </c>
      <c r="E80" s="1070">
        <v>78</v>
      </c>
      <c r="F80" s="1066" t="s">
        <v>2270</v>
      </c>
      <c r="G80" s="1067" t="s">
        <v>2271</v>
      </c>
      <c r="H80" s="1068">
        <v>1</v>
      </c>
      <c r="I80" s="2"/>
      <c r="K80" s="1072"/>
    </row>
    <row r="81" spans="1:11" x14ac:dyDescent="0.2">
      <c r="A81" s="977" t="str">
        <f t="shared" si="2"/>
        <v>EF_01_79</v>
      </c>
      <c r="B81" s="979">
        <f t="shared" si="3"/>
        <v>79</v>
      </c>
      <c r="C81" s="1069" t="s">
        <v>111</v>
      </c>
      <c r="D81" s="1072" t="s">
        <v>500</v>
      </c>
      <c r="E81" s="1070">
        <v>79</v>
      </c>
      <c r="F81" s="1066" t="s">
        <v>2272</v>
      </c>
      <c r="G81" s="1067" t="s">
        <v>2273</v>
      </c>
      <c r="H81" s="1068">
        <v>1</v>
      </c>
      <c r="I81" s="2"/>
      <c r="J81" s="1732"/>
      <c r="K81" s="1072"/>
    </row>
    <row r="82" spans="1:11" x14ac:dyDescent="0.2">
      <c r="A82" s="977" t="str">
        <f t="shared" si="2"/>
        <v>EF_01_80</v>
      </c>
      <c r="B82" s="979">
        <f t="shared" si="3"/>
        <v>80</v>
      </c>
      <c r="C82" s="1069" t="s">
        <v>111</v>
      </c>
      <c r="D82" s="1072" t="s">
        <v>500</v>
      </c>
      <c r="E82" s="1070">
        <v>80</v>
      </c>
      <c r="F82" s="1066" t="s">
        <v>2274</v>
      </c>
      <c r="G82" s="1067" t="s">
        <v>2275</v>
      </c>
      <c r="H82" s="1068">
        <v>1</v>
      </c>
      <c r="I82" s="2"/>
      <c r="K82" s="1072"/>
    </row>
    <row r="83" spans="1:11" x14ac:dyDescent="0.2">
      <c r="A83" s="977" t="str">
        <f t="shared" si="2"/>
        <v>EF_01_81</v>
      </c>
      <c r="B83" s="979">
        <f t="shared" si="3"/>
        <v>81</v>
      </c>
      <c r="C83" s="1069" t="s">
        <v>111</v>
      </c>
      <c r="D83" s="1072" t="s">
        <v>500</v>
      </c>
      <c r="E83" s="1070">
        <v>81</v>
      </c>
      <c r="F83" s="1066" t="s">
        <v>2276</v>
      </c>
      <c r="G83" s="1067" t="s">
        <v>2277</v>
      </c>
      <c r="H83" s="1068">
        <v>1</v>
      </c>
      <c r="I83" s="2"/>
      <c r="K83" s="1072"/>
    </row>
    <row r="84" spans="1:11" x14ac:dyDescent="0.2">
      <c r="A84" s="977" t="str">
        <f t="shared" si="2"/>
        <v>EF_01_82</v>
      </c>
      <c r="B84" s="979">
        <f t="shared" si="3"/>
        <v>82</v>
      </c>
      <c r="C84" s="1069" t="s">
        <v>111</v>
      </c>
      <c r="D84" s="1072" t="s">
        <v>500</v>
      </c>
      <c r="E84" s="1070">
        <v>82</v>
      </c>
      <c r="F84" s="1066" t="s">
        <v>2278</v>
      </c>
      <c r="G84" s="1067" t="s">
        <v>2279</v>
      </c>
      <c r="H84" s="1068">
        <v>1</v>
      </c>
      <c r="I84" s="2"/>
      <c r="J84" s="1732"/>
      <c r="K84" s="1072"/>
    </row>
    <row r="85" spans="1:11" x14ac:dyDescent="0.2">
      <c r="A85" s="977" t="str">
        <f t="shared" si="2"/>
        <v>EF_01_83</v>
      </c>
      <c r="B85" s="979">
        <f t="shared" si="3"/>
        <v>83</v>
      </c>
      <c r="C85" s="1069" t="s">
        <v>111</v>
      </c>
      <c r="D85" s="1072" t="s">
        <v>500</v>
      </c>
      <c r="E85" s="1070">
        <v>83</v>
      </c>
      <c r="F85" s="1066" t="s">
        <v>2280</v>
      </c>
      <c r="G85" s="1067" t="s">
        <v>2281</v>
      </c>
      <c r="H85" s="1068">
        <v>1</v>
      </c>
      <c r="I85" s="2"/>
      <c r="K85" s="1072"/>
    </row>
    <row r="86" spans="1:11" x14ac:dyDescent="0.2">
      <c r="A86" s="977" t="str">
        <f t="shared" si="2"/>
        <v>EF_01_84</v>
      </c>
      <c r="B86" s="979">
        <f t="shared" si="3"/>
        <v>84</v>
      </c>
      <c r="C86" s="1069" t="s">
        <v>111</v>
      </c>
      <c r="D86" s="1072" t="s">
        <v>500</v>
      </c>
      <c r="E86" s="1070">
        <v>84</v>
      </c>
      <c r="F86" s="1066" t="s">
        <v>2282</v>
      </c>
      <c r="G86" s="1067" t="s">
        <v>2283</v>
      </c>
      <c r="H86" s="1068">
        <v>1</v>
      </c>
      <c r="I86" s="2"/>
      <c r="K86" s="1072"/>
    </row>
    <row r="87" spans="1:11" x14ac:dyDescent="0.2">
      <c r="A87" s="977" t="str">
        <f t="shared" si="2"/>
        <v>EF_01_85</v>
      </c>
      <c r="B87" s="979">
        <f t="shared" si="3"/>
        <v>85</v>
      </c>
      <c r="C87" s="1069" t="s">
        <v>111</v>
      </c>
      <c r="D87" s="1072" t="s">
        <v>500</v>
      </c>
      <c r="E87" s="1070">
        <v>85</v>
      </c>
      <c r="F87" s="1066" t="s">
        <v>2284</v>
      </c>
      <c r="G87" s="1067" t="s">
        <v>2285</v>
      </c>
      <c r="H87" s="1068">
        <v>1</v>
      </c>
      <c r="I87" s="2"/>
      <c r="J87" s="1732"/>
      <c r="K87" s="1072"/>
    </row>
    <row r="88" spans="1:11" x14ac:dyDescent="0.2">
      <c r="A88" s="977" t="str">
        <f t="shared" si="2"/>
        <v>EF_01_86</v>
      </c>
      <c r="B88" s="979">
        <f t="shared" si="3"/>
        <v>86</v>
      </c>
      <c r="C88" s="1069" t="s">
        <v>111</v>
      </c>
      <c r="D88" s="1072" t="s">
        <v>500</v>
      </c>
      <c r="E88" s="1070">
        <v>86</v>
      </c>
      <c r="F88" s="1066" t="s">
        <v>2286</v>
      </c>
      <c r="G88" s="1067" t="s">
        <v>2287</v>
      </c>
      <c r="H88" s="1068">
        <v>1</v>
      </c>
      <c r="I88" s="2"/>
      <c r="K88" s="1072"/>
    </row>
    <row r="89" spans="1:11" x14ac:dyDescent="0.2">
      <c r="A89" s="977" t="str">
        <f t="shared" si="2"/>
        <v>EF_01_87</v>
      </c>
      <c r="B89" s="979">
        <f t="shared" si="3"/>
        <v>87</v>
      </c>
      <c r="C89" s="1069" t="s">
        <v>111</v>
      </c>
      <c r="D89" s="1072" t="s">
        <v>500</v>
      </c>
      <c r="E89" s="1070">
        <v>87</v>
      </c>
      <c r="F89" s="1066" t="s">
        <v>2288</v>
      </c>
      <c r="G89" s="1067" t="s">
        <v>2289</v>
      </c>
      <c r="H89" s="1068">
        <v>1</v>
      </c>
      <c r="I89" s="2"/>
      <c r="K89" s="1072"/>
    </row>
    <row r="90" spans="1:11" x14ac:dyDescent="0.2">
      <c r="A90" s="977" t="str">
        <f t="shared" si="2"/>
        <v>EF_01_88</v>
      </c>
      <c r="B90" s="979">
        <f t="shared" si="3"/>
        <v>88</v>
      </c>
      <c r="C90" s="1069" t="s">
        <v>111</v>
      </c>
      <c r="D90" s="1072" t="s">
        <v>500</v>
      </c>
      <c r="E90" s="1070">
        <v>88</v>
      </c>
      <c r="F90" s="1066" t="s">
        <v>2290</v>
      </c>
      <c r="G90" s="1067" t="s">
        <v>2291</v>
      </c>
      <c r="H90" s="1068">
        <v>1</v>
      </c>
      <c r="I90" s="2"/>
      <c r="J90" s="1732"/>
      <c r="K90" s="1072"/>
    </row>
    <row r="91" spans="1:11" x14ac:dyDescent="0.2">
      <c r="A91" s="977" t="str">
        <f t="shared" si="2"/>
        <v>EF_01_89</v>
      </c>
      <c r="B91" s="979">
        <f t="shared" si="3"/>
        <v>89</v>
      </c>
      <c r="C91" s="1069" t="s">
        <v>111</v>
      </c>
      <c r="D91" s="1072" t="s">
        <v>500</v>
      </c>
      <c r="E91" s="1070">
        <v>89</v>
      </c>
      <c r="F91" s="1066" t="s">
        <v>2292</v>
      </c>
      <c r="G91" s="1067" t="s">
        <v>2293</v>
      </c>
      <c r="H91" s="1068">
        <v>1</v>
      </c>
      <c r="I91" s="2"/>
      <c r="K91" s="1072"/>
    </row>
    <row r="92" spans="1:11" x14ac:dyDescent="0.2">
      <c r="A92" s="977" t="str">
        <f t="shared" si="2"/>
        <v>EF_01_90</v>
      </c>
      <c r="B92" s="979">
        <f t="shared" si="3"/>
        <v>90</v>
      </c>
      <c r="C92" s="1069" t="s">
        <v>111</v>
      </c>
      <c r="D92" s="1072" t="s">
        <v>500</v>
      </c>
      <c r="E92" s="1070">
        <v>90</v>
      </c>
      <c r="F92" s="1066" t="s">
        <v>2294</v>
      </c>
      <c r="G92" s="1067" t="s">
        <v>2295</v>
      </c>
      <c r="H92" s="1068">
        <v>1</v>
      </c>
      <c r="I92" s="2"/>
      <c r="K92" s="1072"/>
    </row>
    <row r="93" spans="1:11" x14ac:dyDescent="0.2">
      <c r="A93" s="977" t="str">
        <f t="shared" si="2"/>
        <v>EF_01_91</v>
      </c>
      <c r="B93" s="979">
        <f t="shared" si="3"/>
        <v>91</v>
      </c>
      <c r="C93" s="1069" t="s">
        <v>111</v>
      </c>
      <c r="D93" s="1072" t="s">
        <v>500</v>
      </c>
      <c r="E93" s="1070">
        <v>91</v>
      </c>
      <c r="F93" s="1066" t="s">
        <v>2296</v>
      </c>
      <c r="G93" s="1067" t="s">
        <v>2297</v>
      </c>
      <c r="H93" s="1068">
        <v>1</v>
      </c>
      <c r="I93" s="2"/>
      <c r="J93" s="1732"/>
      <c r="K93" s="1072"/>
    </row>
    <row r="94" spans="1:11" x14ac:dyDescent="0.2">
      <c r="A94" s="977" t="str">
        <f t="shared" si="2"/>
        <v>EF_01_92</v>
      </c>
      <c r="B94" s="979">
        <f t="shared" si="3"/>
        <v>92</v>
      </c>
      <c r="C94" s="1069" t="s">
        <v>111</v>
      </c>
      <c r="D94" s="1072" t="s">
        <v>500</v>
      </c>
      <c r="E94" s="1070">
        <v>92</v>
      </c>
      <c r="F94" s="1066" t="s">
        <v>2298</v>
      </c>
      <c r="G94" s="1067" t="s">
        <v>2299</v>
      </c>
      <c r="H94" s="1068">
        <v>1</v>
      </c>
      <c r="I94" s="2"/>
      <c r="K94" s="1072"/>
    </row>
    <row r="95" spans="1:11" x14ac:dyDescent="0.2">
      <c r="A95" s="977" t="str">
        <f t="shared" si="2"/>
        <v>EF_01_93</v>
      </c>
      <c r="B95" s="979">
        <f t="shared" si="3"/>
        <v>93</v>
      </c>
      <c r="C95" s="1069" t="s">
        <v>111</v>
      </c>
      <c r="D95" s="1072" t="s">
        <v>500</v>
      </c>
      <c r="E95" s="1070">
        <v>93</v>
      </c>
      <c r="F95" s="1066" t="s">
        <v>2300</v>
      </c>
      <c r="G95" s="1067" t="s">
        <v>2301</v>
      </c>
      <c r="H95" s="1068">
        <v>1</v>
      </c>
      <c r="I95" s="2"/>
      <c r="K95" s="1072"/>
    </row>
    <row r="96" spans="1:11" x14ac:dyDescent="0.2">
      <c r="A96" s="977" t="str">
        <f t="shared" si="2"/>
        <v>EF_01_94</v>
      </c>
      <c r="B96" s="979">
        <f t="shared" si="3"/>
        <v>94</v>
      </c>
      <c r="C96" s="1069" t="s">
        <v>111</v>
      </c>
      <c r="D96" s="1072" t="s">
        <v>500</v>
      </c>
      <c r="E96" s="1070">
        <v>94</v>
      </c>
      <c r="F96" s="1066" t="s">
        <v>2302</v>
      </c>
      <c r="G96" s="1067" t="s">
        <v>2303</v>
      </c>
      <c r="H96" s="1068">
        <v>1</v>
      </c>
      <c r="I96" s="2"/>
      <c r="J96" s="1732"/>
      <c r="K96" s="1072"/>
    </row>
    <row r="97" spans="1:11" x14ac:dyDescent="0.2">
      <c r="A97" s="977" t="str">
        <f t="shared" si="2"/>
        <v>EF_01_95</v>
      </c>
      <c r="B97" s="979">
        <f t="shared" si="3"/>
        <v>95</v>
      </c>
      <c r="C97" s="1069" t="s">
        <v>111</v>
      </c>
      <c r="D97" s="1072" t="s">
        <v>500</v>
      </c>
      <c r="E97" s="1070">
        <v>95</v>
      </c>
      <c r="F97" s="1066" t="s">
        <v>2304</v>
      </c>
      <c r="G97" s="1067" t="s">
        <v>2305</v>
      </c>
      <c r="H97" s="1068">
        <v>1</v>
      </c>
      <c r="I97" s="2"/>
      <c r="K97" s="1072"/>
    </row>
    <row r="98" spans="1:11" x14ac:dyDescent="0.2">
      <c r="A98" s="977" t="str">
        <f t="shared" si="2"/>
        <v>EF_01_96</v>
      </c>
      <c r="B98" s="979">
        <f t="shared" si="3"/>
        <v>96</v>
      </c>
      <c r="C98" s="1069" t="s">
        <v>111</v>
      </c>
      <c r="D98" s="1072" t="s">
        <v>500</v>
      </c>
      <c r="E98" s="1070">
        <v>96</v>
      </c>
      <c r="F98" s="1066" t="s">
        <v>2306</v>
      </c>
      <c r="G98" s="1067" t="s">
        <v>2307</v>
      </c>
      <c r="H98" s="1068">
        <v>1</v>
      </c>
      <c r="I98" s="2"/>
      <c r="K98" s="1072"/>
    </row>
    <row r="99" spans="1:11" x14ac:dyDescent="0.2">
      <c r="A99" s="977" t="str">
        <f t="shared" si="2"/>
        <v>EF_01_97</v>
      </c>
      <c r="B99" s="979">
        <f t="shared" si="3"/>
        <v>97</v>
      </c>
      <c r="C99" s="1069" t="s">
        <v>111</v>
      </c>
      <c r="D99" s="1072" t="s">
        <v>500</v>
      </c>
      <c r="E99" s="1070">
        <v>97</v>
      </c>
      <c r="F99" s="1066" t="s">
        <v>2308</v>
      </c>
      <c r="G99" s="1067" t="s">
        <v>2309</v>
      </c>
      <c r="H99" s="1068">
        <v>1</v>
      </c>
      <c r="I99" s="2"/>
      <c r="J99" s="1732"/>
      <c r="K99" s="1072"/>
    </row>
    <row r="100" spans="1:11" x14ac:dyDescent="0.2">
      <c r="A100" s="977" t="str">
        <f t="shared" si="2"/>
        <v>EF_01_98</v>
      </c>
      <c r="B100" s="979">
        <f t="shared" si="3"/>
        <v>98</v>
      </c>
      <c r="C100" s="1069" t="s">
        <v>111</v>
      </c>
      <c r="D100" s="1072" t="s">
        <v>500</v>
      </c>
      <c r="E100" s="1070">
        <v>98</v>
      </c>
      <c r="F100" s="1066" t="s">
        <v>2310</v>
      </c>
      <c r="G100" s="1067" t="s">
        <v>2311</v>
      </c>
      <c r="H100" s="1068">
        <v>1</v>
      </c>
      <c r="I100" s="2"/>
      <c r="K100" s="1072"/>
    </row>
    <row r="101" spans="1:11" x14ac:dyDescent="0.2">
      <c r="A101" s="977" t="str">
        <f t="shared" si="2"/>
        <v>EF_01_99</v>
      </c>
      <c r="B101" s="979">
        <f t="shared" si="3"/>
        <v>99</v>
      </c>
      <c r="C101" s="1069" t="s">
        <v>111</v>
      </c>
      <c r="D101" s="1072" t="s">
        <v>500</v>
      </c>
      <c r="E101" s="1070">
        <v>99</v>
      </c>
      <c r="F101" s="1066" t="s">
        <v>2312</v>
      </c>
      <c r="G101" s="1067" t="s">
        <v>2313</v>
      </c>
      <c r="H101" s="1068">
        <v>1</v>
      </c>
      <c r="I101" s="2"/>
      <c r="K101" s="1072"/>
    </row>
    <row r="102" spans="1:11" x14ac:dyDescent="0.2">
      <c r="A102" s="977" t="str">
        <f t="shared" si="2"/>
        <v>EF_01_100</v>
      </c>
      <c r="B102" s="979">
        <f t="shared" si="3"/>
        <v>100</v>
      </c>
      <c r="C102" s="1069" t="s">
        <v>111</v>
      </c>
      <c r="D102" s="1072" t="s">
        <v>500</v>
      </c>
      <c r="E102" s="1070">
        <v>100</v>
      </c>
      <c r="F102" s="1066" t="s">
        <v>2314</v>
      </c>
      <c r="G102" s="1067" t="s">
        <v>2315</v>
      </c>
      <c r="H102" s="1068">
        <v>1</v>
      </c>
      <c r="I102" s="2"/>
      <c r="J102" s="1732"/>
      <c r="K102" s="1072"/>
    </row>
    <row r="103" spans="1:11" x14ac:dyDescent="0.2">
      <c r="A103" s="977" t="str">
        <f t="shared" si="2"/>
        <v>EF_01_101</v>
      </c>
      <c r="B103" s="979">
        <f t="shared" si="3"/>
        <v>101</v>
      </c>
      <c r="C103" s="1069" t="s">
        <v>111</v>
      </c>
      <c r="D103" s="1072" t="s">
        <v>500</v>
      </c>
      <c r="E103" s="1070">
        <v>101</v>
      </c>
      <c r="F103" s="1066" t="s">
        <v>2316</v>
      </c>
      <c r="G103" s="1067" t="s">
        <v>2317</v>
      </c>
      <c r="H103" s="1068">
        <v>1</v>
      </c>
      <c r="I103" s="2"/>
      <c r="K103" s="1072"/>
    </row>
    <row r="104" spans="1:11" x14ac:dyDescent="0.2">
      <c r="A104" s="977" t="str">
        <f t="shared" si="2"/>
        <v>EF_02_1</v>
      </c>
      <c r="B104" s="979">
        <f t="shared" si="3"/>
        <v>1</v>
      </c>
      <c r="C104" s="1069" t="s">
        <v>111</v>
      </c>
      <c r="D104" s="1072" t="s">
        <v>501</v>
      </c>
      <c r="E104" s="1070">
        <v>102</v>
      </c>
      <c r="F104" s="1066" t="s">
        <v>2318</v>
      </c>
      <c r="G104" s="1067" t="s">
        <v>2319</v>
      </c>
      <c r="H104" s="1068">
        <v>1</v>
      </c>
      <c r="I104" s="2"/>
      <c r="K104" s="1072"/>
    </row>
    <row r="105" spans="1:11" x14ac:dyDescent="0.2">
      <c r="A105" s="977" t="str">
        <f t="shared" si="2"/>
        <v>EF_02_2</v>
      </c>
      <c r="B105" s="979">
        <f t="shared" si="3"/>
        <v>2</v>
      </c>
      <c r="C105" s="1069" t="s">
        <v>111</v>
      </c>
      <c r="D105" s="1072" t="s">
        <v>501</v>
      </c>
      <c r="E105" s="1070">
        <v>103</v>
      </c>
      <c r="F105" s="1066" t="s">
        <v>2320</v>
      </c>
      <c r="G105" s="1067" t="s">
        <v>2321</v>
      </c>
      <c r="H105" s="1068">
        <v>1</v>
      </c>
      <c r="I105" s="2"/>
      <c r="J105" s="1732"/>
      <c r="K105" s="1072"/>
    </row>
    <row r="106" spans="1:11" x14ac:dyDescent="0.2">
      <c r="A106" s="977" t="str">
        <f t="shared" si="2"/>
        <v>EF_02_3</v>
      </c>
      <c r="B106" s="979">
        <f t="shared" si="3"/>
        <v>3</v>
      </c>
      <c r="C106" s="1069" t="s">
        <v>111</v>
      </c>
      <c r="D106" s="1072" t="s">
        <v>501</v>
      </c>
      <c r="E106" s="1070">
        <v>104</v>
      </c>
      <c r="F106" s="1066" t="s">
        <v>2322</v>
      </c>
      <c r="G106" s="1067" t="s">
        <v>2323</v>
      </c>
      <c r="H106" s="1068">
        <v>1</v>
      </c>
      <c r="I106" s="2"/>
      <c r="K106" s="1072"/>
    </row>
    <row r="107" spans="1:11" x14ac:dyDescent="0.2">
      <c r="A107" s="977" t="str">
        <f t="shared" si="2"/>
        <v>EF_02_4</v>
      </c>
      <c r="B107" s="979">
        <f t="shared" si="3"/>
        <v>4</v>
      </c>
      <c r="C107" s="1069" t="s">
        <v>111</v>
      </c>
      <c r="D107" s="1072" t="s">
        <v>501</v>
      </c>
      <c r="E107" s="1070">
        <v>105</v>
      </c>
      <c r="F107" s="1066" t="s">
        <v>2324</v>
      </c>
      <c r="G107" s="1067" t="s">
        <v>2325</v>
      </c>
      <c r="H107" s="1068">
        <v>1</v>
      </c>
      <c r="I107" s="2"/>
      <c r="K107" s="1072"/>
    </row>
    <row r="108" spans="1:11" x14ac:dyDescent="0.2">
      <c r="A108" s="977" t="str">
        <f t="shared" si="2"/>
        <v>EF_02_5</v>
      </c>
      <c r="B108" s="979">
        <f t="shared" si="3"/>
        <v>5</v>
      </c>
      <c r="C108" s="1069" t="s">
        <v>111</v>
      </c>
      <c r="D108" s="1072" t="s">
        <v>501</v>
      </c>
      <c r="E108" s="1070">
        <v>106</v>
      </c>
      <c r="F108" s="1066" t="s">
        <v>2326</v>
      </c>
      <c r="G108" s="1067" t="s">
        <v>2327</v>
      </c>
      <c r="H108" s="1068">
        <v>1</v>
      </c>
      <c r="I108" s="2"/>
      <c r="J108" s="1732"/>
      <c r="K108" s="1072"/>
    </row>
    <row r="109" spans="1:11" x14ac:dyDescent="0.2">
      <c r="A109" s="977" t="str">
        <f t="shared" si="2"/>
        <v>EF_02_6</v>
      </c>
      <c r="B109" s="979">
        <f t="shared" si="3"/>
        <v>6</v>
      </c>
      <c r="C109" s="1069" t="s">
        <v>111</v>
      </c>
      <c r="D109" s="1072" t="s">
        <v>501</v>
      </c>
      <c r="E109" s="1070">
        <v>107</v>
      </c>
      <c r="F109" s="1066" t="s">
        <v>2328</v>
      </c>
      <c r="G109" s="1067" t="s">
        <v>2329</v>
      </c>
      <c r="H109" s="1068">
        <v>1</v>
      </c>
      <c r="I109" s="2"/>
      <c r="K109" s="1072"/>
    </row>
    <row r="110" spans="1:11" x14ac:dyDescent="0.2">
      <c r="A110" s="977" t="str">
        <f t="shared" si="2"/>
        <v>EF_02_7</v>
      </c>
      <c r="B110" s="979">
        <f t="shared" si="3"/>
        <v>7</v>
      </c>
      <c r="C110" s="1069" t="s">
        <v>111</v>
      </c>
      <c r="D110" s="1072" t="s">
        <v>501</v>
      </c>
      <c r="E110" s="1070">
        <v>108</v>
      </c>
      <c r="F110" s="1066" t="s">
        <v>2330</v>
      </c>
      <c r="G110" s="1067" t="s">
        <v>2331</v>
      </c>
      <c r="H110" s="1068">
        <v>1</v>
      </c>
      <c r="I110" s="2"/>
      <c r="K110" s="1072"/>
    </row>
    <row r="111" spans="1:11" x14ac:dyDescent="0.2">
      <c r="A111" s="977" t="str">
        <f t="shared" si="2"/>
        <v>EF_02_8</v>
      </c>
      <c r="B111" s="979">
        <f t="shared" si="3"/>
        <v>8</v>
      </c>
      <c r="C111" s="1069" t="s">
        <v>111</v>
      </c>
      <c r="D111" s="1072" t="s">
        <v>501</v>
      </c>
      <c r="E111" s="1070">
        <v>109</v>
      </c>
      <c r="F111" s="1066" t="s">
        <v>2332</v>
      </c>
      <c r="G111" s="1067" t="s">
        <v>2333</v>
      </c>
      <c r="H111" s="1068">
        <v>1</v>
      </c>
      <c r="I111" s="2"/>
      <c r="J111" s="1732"/>
      <c r="K111" s="1072"/>
    </row>
    <row r="112" spans="1:11" x14ac:dyDescent="0.2">
      <c r="A112" s="977" t="str">
        <f t="shared" si="2"/>
        <v>EF_02_9</v>
      </c>
      <c r="B112" s="979">
        <f t="shared" si="3"/>
        <v>9</v>
      </c>
      <c r="C112" s="1069" t="s">
        <v>111</v>
      </c>
      <c r="D112" s="1072" t="s">
        <v>501</v>
      </c>
      <c r="E112" s="1070">
        <v>110</v>
      </c>
      <c r="F112" s="1066" t="s">
        <v>2334</v>
      </c>
      <c r="G112" s="1067" t="s">
        <v>2335</v>
      </c>
      <c r="H112" s="1068">
        <v>1</v>
      </c>
      <c r="I112" s="2"/>
      <c r="K112" s="1072"/>
    </row>
    <row r="113" spans="1:11" x14ac:dyDescent="0.2">
      <c r="A113" s="977" t="str">
        <f t="shared" si="2"/>
        <v>EF_02_10</v>
      </c>
      <c r="B113" s="979">
        <f t="shared" si="3"/>
        <v>10</v>
      </c>
      <c r="C113" s="1069" t="s">
        <v>111</v>
      </c>
      <c r="D113" s="1072" t="s">
        <v>501</v>
      </c>
      <c r="E113" s="1070">
        <v>111</v>
      </c>
      <c r="F113" s="1066" t="s">
        <v>2336</v>
      </c>
      <c r="G113" s="1067" t="s">
        <v>2337</v>
      </c>
      <c r="H113" s="1068">
        <v>1</v>
      </c>
      <c r="I113" s="2"/>
      <c r="K113" s="1072"/>
    </row>
    <row r="114" spans="1:11" x14ac:dyDescent="0.2">
      <c r="A114" s="977" t="str">
        <f t="shared" si="2"/>
        <v>EF_02_11</v>
      </c>
      <c r="B114" s="979">
        <f t="shared" si="3"/>
        <v>11</v>
      </c>
      <c r="C114" s="1069" t="s">
        <v>111</v>
      </c>
      <c r="D114" s="1072" t="s">
        <v>501</v>
      </c>
      <c r="E114" s="1070">
        <v>112</v>
      </c>
      <c r="F114" s="1066" t="s">
        <v>2338</v>
      </c>
      <c r="G114" s="1067" t="s">
        <v>2339</v>
      </c>
      <c r="H114" s="1068">
        <v>1</v>
      </c>
      <c r="I114" s="2"/>
      <c r="J114" s="1732"/>
      <c r="K114" s="1072"/>
    </row>
    <row r="115" spans="1:11" x14ac:dyDescent="0.2">
      <c r="A115" s="977" t="str">
        <f t="shared" si="2"/>
        <v>EF_02_12</v>
      </c>
      <c r="B115" s="979">
        <f t="shared" si="3"/>
        <v>12</v>
      </c>
      <c r="C115" s="1069" t="s">
        <v>111</v>
      </c>
      <c r="D115" s="1072" t="s">
        <v>501</v>
      </c>
      <c r="E115" s="1070">
        <v>113</v>
      </c>
      <c r="F115" s="1066" t="s">
        <v>2340</v>
      </c>
      <c r="G115" s="1067" t="s">
        <v>2341</v>
      </c>
      <c r="H115" s="1068">
        <v>1</v>
      </c>
      <c r="I115" s="2"/>
      <c r="K115" s="1072"/>
    </row>
    <row r="116" spans="1:11" x14ac:dyDescent="0.2">
      <c r="A116" s="977" t="str">
        <f t="shared" si="2"/>
        <v>EF_02_13</v>
      </c>
      <c r="B116" s="979">
        <f t="shared" si="3"/>
        <v>13</v>
      </c>
      <c r="C116" s="1069" t="s">
        <v>111</v>
      </c>
      <c r="D116" s="1072" t="s">
        <v>501</v>
      </c>
      <c r="E116" s="1070">
        <v>114</v>
      </c>
      <c r="F116" s="1066" t="s">
        <v>2342</v>
      </c>
      <c r="G116" s="1067" t="s">
        <v>2343</v>
      </c>
      <c r="H116" s="1068">
        <v>1</v>
      </c>
      <c r="I116" s="2"/>
      <c r="K116" s="1072"/>
    </row>
    <row r="117" spans="1:11" x14ac:dyDescent="0.2">
      <c r="A117" s="977" t="str">
        <f t="shared" si="2"/>
        <v>EF_02_14</v>
      </c>
      <c r="B117" s="979">
        <f t="shared" si="3"/>
        <v>14</v>
      </c>
      <c r="C117" s="1069" t="s">
        <v>111</v>
      </c>
      <c r="D117" s="1072" t="s">
        <v>501</v>
      </c>
      <c r="E117" s="1070">
        <v>115</v>
      </c>
      <c r="F117" s="1066" t="s">
        <v>2344</v>
      </c>
      <c r="G117" s="1067" t="s">
        <v>2345</v>
      </c>
      <c r="H117" s="1068">
        <v>1</v>
      </c>
      <c r="I117" s="2"/>
      <c r="J117" s="1732"/>
      <c r="K117" s="1072"/>
    </row>
    <row r="118" spans="1:11" x14ac:dyDescent="0.2">
      <c r="A118" s="977" t="str">
        <f t="shared" si="2"/>
        <v>EF_02_15</v>
      </c>
      <c r="B118" s="979">
        <f t="shared" si="3"/>
        <v>15</v>
      </c>
      <c r="C118" s="1069" t="s">
        <v>111</v>
      </c>
      <c r="D118" s="1072" t="s">
        <v>501</v>
      </c>
      <c r="E118" s="1070">
        <v>116</v>
      </c>
      <c r="F118" s="1066" t="s">
        <v>2346</v>
      </c>
      <c r="G118" s="1067" t="s">
        <v>2347</v>
      </c>
      <c r="H118" s="1068">
        <v>1</v>
      </c>
      <c r="I118" s="2"/>
      <c r="K118" s="1072"/>
    </row>
    <row r="119" spans="1:11" x14ac:dyDescent="0.2">
      <c r="A119" s="977" t="str">
        <f t="shared" si="2"/>
        <v>EF_02_16</v>
      </c>
      <c r="B119" s="979">
        <f t="shared" si="3"/>
        <v>16</v>
      </c>
      <c r="C119" s="1069" t="s">
        <v>111</v>
      </c>
      <c r="D119" s="1072" t="s">
        <v>501</v>
      </c>
      <c r="E119" s="1070">
        <v>117</v>
      </c>
      <c r="F119" s="1066" t="s">
        <v>2348</v>
      </c>
      <c r="G119" s="1067" t="s">
        <v>2349</v>
      </c>
      <c r="H119" s="1068">
        <v>1</v>
      </c>
      <c r="I119" s="2"/>
      <c r="K119" s="1072"/>
    </row>
    <row r="120" spans="1:11" x14ac:dyDescent="0.2">
      <c r="A120" s="977" t="str">
        <f t="shared" si="2"/>
        <v>EF_02_17</v>
      </c>
      <c r="B120" s="979">
        <f t="shared" si="3"/>
        <v>17</v>
      </c>
      <c r="C120" s="1069" t="s">
        <v>111</v>
      </c>
      <c r="D120" s="1072" t="s">
        <v>501</v>
      </c>
      <c r="E120" s="1070">
        <v>118</v>
      </c>
      <c r="F120" s="1066" t="s">
        <v>2350</v>
      </c>
      <c r="G120" s="1067" t="s">
        <v>2351</v>
      </c>
      <c r="H120" s="1068">
        <v>1</v>
      </c>
      <c r="I120" s="2"/>
      <c r="J120" s="1732"/>
      <c r="K120" s="1072"/>
    </row>
    <row r="121" spans="1:11" x14ac:dyDescent="0.2">
      <c r="A121" s="977" t="str">
        <f t="shared" si="2"/>
        <v>EF_02_18</v>
      </c>
      <c r="B121" s="979">
        <f t="shared" si="3"/>
        <v>18</v>
      </c>
      <c r="C121" s="1069" t="s">
        <v>111</v>
      </c>
      <c r="D121" s="1072" t="s">
        <v>501</v>
      </c>
      <c r="E121" s="1070">
        <v>119</v>
      </c>
      <c r="F121" s="1066" t="s">
        <v>2352</v>
      </c>
      <c r="G121" s="1067" t="s">
        <v>2353</v>
      </c>
      <c r="H121" s="1068">
        <v>1</v>
      </c>
      <c r="I121" s="2"/>
      <c r="K121" s="1072"/>
    </row>
    <row r="122" spans="1:11" x14ac:dyDescent="0.2">
      <c r="A122" s="977" t="str">
        <f t="shared" si="2"/>
        <v>EF_02_19</v>
      </c>
      <c r="B122" s="979">
        <f t="shared" si="3"/>
        <v>19</v>
      </c>
      <c r="C122" s="1069" t="s">
        <v>111</v>
      </c>
      <c r="D122" s="1072" t="s">
        <v>501</v>
      </c>
      <c r="E122" s="1070">
        <v>120</v>
      </c>
      <c r="F122" s="1066" t="s">
        <v>2354</v>
      </c>
      <c r="G122" s="1067" t="s">
        <v>2355</v>
      </c>
      <c r="H122" s="1068">
        <v>1</v>
      </c>
      <c r="I122" s="2"/>
      <c r="K122" s="1072"/>
    </row>
    <row r="123" spans="1:11" x14ac:dyDescent="0.2">
      <c r="A123" s="977" t="str">
        <f t="shared" si="2"/>
        <v>EF_02_20</v>
      </c>
      <c r="B123" s="979">
        <f t="shared" si="3"/>
        <v>20</v>
      </c>
      <c r="C123" s="1069" t="s">
        <v>111</v>
      </c>
      <c r="D123" s="1072" t="s">
        <v>501</v>
      </c>
      <c r="E123" s="1070">
        <v>121</v>
      </c>
      <c r="F123" s="1066" t="s">
        <v>2356</v>
      </c>
      <c r="G123" s="1067" t="s">
        <v>2357</v>
      </c>
      <c r="H123" s="1068">
        <v>1</v>
      </c>
      <c r="I123" s="2"/>
      <c r="K123" s="1072"/>
    </row>
    <row r="124" spans="1:11" x14ac:dyDescent="0.2">
      <c r="A124" s="977" t="str">
        <f t="shared" si="2"/>
        <v>EF_02_21</v>
      </c>
      <c r="B124" s="979">
        <f t="shared" si="3"/>
        <v>21</v>
      </c>
      <c r="C124" s="1069" t="s">
        <v>111</v>
      </c>
      <c r="D124" s="1072" t="s">
        <v>501</v>
      </c>
      <c r="E124" s="1070">
        <v>122</v>
      </c>
      <c r="F124" s="1066" t="s">
        <v>2358</v>
      </c>
      <c r="G124" s="1067" t="s">
        <v>2359</v>
      </c>
      <c r="H124" s="1068">
        <v>1</v>
      </c>
      <c r="I124" s="2"/>
      <c r="K124" s="1072"/>
    </row>
    <row r="125" spans="1:11" x14ac:dyDescent="0.2">
      <c r="A125" s="977" t="str">
        <f t="shared" si="2"/>
        <v>EF_02_22</v>
      </c>
      <c r="B125" s="979">
        <f t="shared" si="3"/>
        <v>22</v>
      </c>
      <c r="C125" s="1069" t="s">
        <v>111</v>
      </c>
      <c r="D125" s="1072" t="s">
        <v>501</v>
      </c>
      <c r="E125" s="1070">
        <v>123</v>
      </c>
      <c r="F125" s="1066" t="s">
        <v>2360</v>
      </c>
      <c r="G125" s="1067" t="s">
        <v>2361</v>
      </c>
      <c r="H125" s="1068">
        <v>1</v>
      </c>
      <c r="I125" s="2"/>
      <c r="K125" s="1072"/>
    </row>
    <row r="126" spans="1:11" x14ac:dyDescent="0.2">
      <c r="A126" s="977" t="str">
        <f t="shared" si="2"/>
        <v>EF_02_23</v>
      </c>
      <c r="B126" s="979">
        <f t="shared" si="3"/>
        <v>23</v>
      </c>
      <c r="C126" s="1069" t="s">
        <v>111</v>
      </c>
      <c r="D126" s="1072" t="s">
        <v>501</v>
      </c>
      <c r="E126" s="1070">
        <v>124</v>
      </c>
      <c r="F126" s="1066" t="s">
        <v>2362</v>
      </c>
      <c r="G126" s="1067" t="s">
        <v>2363</v>
      </c>
      <c r="H126" s="1068">
        <v>1</v>
      </c>
      <c r="I126" s="2"/>
      <c r="K126" s="1072"/>
    </row>
    <row r="127" spans="1:11" x14ac:dyDescent="0.2">
      <c r="A127" s="977" t="str">
        <f t="shared" si="2"/>
        <v>EF_02_24</v>
      </c>
      <c r="B127" s="979">
        <f t="shared" si="3"/>
        <v>24</v>
      </c>
      <c r="C127" s="1069" t="s">
        <v>111</v>
      </c>
      <c r="D127" s="1072" t="s">
        <v>501</v>
      </c>
      <c r="E127" s="1070">
        <v>125</v>
      </c>
      <c r="F127" s="1066" t="s">
        <v>2364</v>
      </c>
      <c r="G127" s="1067" t="s">
        <v>2365</v>
      </c>
      <c r="H127" s="1068">
        <v>1</v>
      </c>
      <c r="I127" s="2"/>
      <c r="K127" s="1072"/>
    </row>
    <row r="128" spans="1:11" x14ac:dyDescent="0.2">
      <c r="A128" s="977" t="str">
        <f t="shared" si="2"/>
        <v>EF_02_25</v>
      </c>
      <c r="B128" s="979">
        <f t="shared" si="3"/>
        <v>25</v>
      </c>
      <c r="C128" s="1069" t="s">
        <v>111</v>
      </c>
      <c r="D128" s="1072" t="s">
        <v>501</v>
      </c>
      <c r="E128" s="1070">
        <v>126</v>
      </c>
      <c r="F128" s="1066" t="s">
        <v>2366</v>
      </c>
      <c r="G128" s="1067" t="s">
        <v>2367</v>
      </c>
      <c r="H128" s="1068">
        <v>1</v>
      </c>
      <c r="I128" s="2"/>
      <c r="K128" s="1072"/>
    </row>
    <row r="129" spans="1:11" x14ac:dyDescent="0.2">
      <c r="A129" s="977" t="str">
        <f t="shared" si="2"/>
        <v>EF_02_26</v>
      </c>
      <c r="B129" s="979">
        <f t="shared" si="3"/>
        <v>26</v>
      </c>
      <c r="C129" s="1069" t="s">
        <v>111</v>
      </c>
      <c r="D129" s="1072" t="s">
        <v>501</v>
      </c>
      <c r="E129" s="1070">
        <v>127</v>
      </c>
      <c r="F129" s="1066" t="s">
        <v>2368</v>
      </c>
      <c r="G129" s="1067" t="s">
        <v>2369</v>
      </c>
      <c r="H129" s="1068">
        <v>1</v>
      </c>
      <c r="I129" s="2"/>
      <c r="K129" s="1072"/>
    </row>
    <row r="130" spans="1:11" x14ac:dyDescent="0.2">
      <c r="A130" s="977" t="str">
        <f t="shared" si="2"/>
        <v>EF_02_27</v>
      </c>
      <c r="B130" s="979">
        <f t="shared" si="3"/>
        <v>27</v>
      </c>
      <c r="C130" s="1069" t="s">
        <v>111</v>
      </c>
      <c r="D130" s="1072" t="s">
        <v>501</v>
      </c>
      <c r="E130" s="1070">
        <v>128</v>
      </c>
      <c r="F130" s="1066" t="s">
        <v>2370</v>
      </c>
      <c r="G130" s="1067" t="s">
        <v>2371</v>
      </c>
      <c r="H130" s="1068">
        <v>1</v>
      </c>
      <c r="I130" s="2"/>
      <c r="K130" s="1072"/>
    </row>
    <row r="131" spans="1:11" x14ac:dyDescent="0.2">
      <c r="A131" s="977" t="str">
        <f t="shared" ref="A131:A194" si="4">CONCATENATE(C131,"_",D131,"_",B131)</f>
        <v>EF_02_28</v>
      </c>
      <c r="B131" s="979">
        <f t="shared" si="3"/>
        <v>28</v>
      </c>
      <c r="C131" s="1069" t="s">
        <v>111</v>
      </c>
      <c r="D131" s="1072" t="s">
        <v>501</v>
      </c>
      <c r="E131" s="1070">
        <v>129</v>
      </c>
      <c r="F131" s="1066" t="s">
        <v>2372</v>
      </c>
      <c r="G131" s="1067" t="s">
        <v>2373</v>
      </c>
      <c r="H131" s="1068">
        <v>1</v>
      </c>
      <c r="I131" s="2"/>
      <c r="K131" s="1072"/>
    </row>
    <row r="132" spans="1:11" x14ac:dyDescent="0.2">
      <c r="A132" s="977" t="str">
        <f t="shared" si="4"/>
        <v>EF_02_29</v>
      </c>
      <c r="B132" s="979">
        <f t="shared" si="3"/>
        <v>29</v>
      </c>
      <c r="C132" s="1069" t="s">
        <v>111</v>
      </c>
      <c r="D132" s="1072" t="s">
        <v>501</v>
      </c>
      <c r="E132" s="1070">
        <v>130</v>
      </c>
      <c r="F132" s="1066" t="s">
        <v>2374</v>
      </c>
      <c r="G132" s="1067" t="s">
        <v>2375</v>
      </c>
      <c r="H132" s="1068">
        <v>1</v>
      </c>
      <c r="I132" s="2"/>
      <c r="K132" s="1072"/>
    </row>
    <row r="133" spans="1:11" x14ac:dyDescent="0.2">
      <c r="A133" s="977" t="str">
        <f t="shared" si="4"/>
        <v>EF_02_30</v>
      </c>
      <c r="B133" s="979">
        <f t="shared" ref="B133:B196" si="5">IF(D133&lt;&gt;"",IF(D133=D132,B132+1,1),0)</f>
        <v>30</v>
      </c>
      <c r="C133" s="1069" t="s">
        <v>111</v>
      </c>
      <c r="D133" s="1072" t="s">
        <v>501</v>
      </c>
      <c r="E133" s="1070">
        <v>131</v>
      </c>
      <c r="F133" s="1066" t="s">
        <v>2376</v>
      </c>
      <c r="G133" s="1067" t="s">
        <v>2377</v>
      </c>
      <c r="H133" s="1068">
        <v>1</v>
      </c>
      <c r="I133" s="2"/>
      <c r="K133" s="1072"/>
    </row>
    <row r="134" spans="1:11" x14ac:dyDescent="0.2">
      <c r="A134" s="977" t="str">
        <f t="shared" si="4"/>
        <v>EF_02_31</v>
      </c>
      <c r="B134" s="979">
        <f t="shared" si="5"/>
        <v>31</v>
      </c>
      <c r="C134" s="1069" t="s">
        <v>111</v>
      </c>
      <c r="D134" s="1072" t="s">
        <v>501</v>
      </c>
      <c r="E134" s="1070">
        <v>132</v>
      </c>
      <c r="F134" s="1066" t="s">
        <v>2378</v>
      </c>
      <c r="G134" s="1067" t="s">
        <v>2379</v>
      </c>
      <c r="H134" s="1068">
        <v>1</v>
      </c>
      <c r="I134" s="2"/>
      <c r="K134" s="1072"/>
    </row>
    <row r="135" spans="1:11" x14ac:dyDescent="0.2">
      <c r="A135" s="977" t="str">
        <f t="shared" si="4"/>
        <v>EF_02_32</v>
      </c>
      <c r="B135" s="979">
        <f t="shared" si="5"/>
        <v>32</v>
      </c>
      <c r="C135" s="1069" t="s">
        <v>111</v>
      </c>
      <c r="D135" s="1072" t="s">
        <v>501</v>
      </c>
      <c r="E135" s="1070">
        <v>133</v>
      </c>
      <c r="F135" s="1066" t="s">
        <v>2380</v>
      </c>
      <c r="G135" s="1067" t="s">
        <v>2381</v>
      </c>
      <c r="H135" s="1068">
        <v>1</v>
      </c>
      <c r="I135" s="2"/>
      <c r="K135" s="1072"/>
    </row>
    <row r="136" spans="1:11" x14ac:dyDescent="0.2">
      <c r="A136" s="977" t="str">
        <f t="shared" si="4"/>
        <v>EF_02_33</v>
      </c>
      <c r="B136" s="979">
        <f t="shared" si="5"/>
        <v>33</v>
      </c>
      <c r="C136" s="1069" t="s">
        <v>111</v>
      </c>
      <c r="D136" s="1072" t="s">
        <v>501</v>
      </c>
      <c r="E136" s="1070">
        <v>134</v>
      </c>
      <c r="F136" s="1066" t="s">
        <v>2382</v>
      </c>
      <c r="G136" s="1067" t="s">
        <v>2383</v>
      </c>
      <c r="H136" s="1068">
        <v>1</v>
      </c>
      <c r="I136" s="2"/>
      <c r="K136" s="1072"/>
    </row>
    <row r="137" spans="1:11" x14ac:dyDescent="0.2">
      <c r="A137" s="977" t="str">
        <f t="shared" si="4"/>
        <v>EF_02_34</v>
      </c>
      <c r="B137" s="979">
        <f t="shared" si="5"/>
        <v>34</v>
      </c>
      <c r="C137" s="1069" t="s">
        <v>111</v>
      </c>
      <c r="D137" s="1072" t="s">
        <v>501</v>
      </c>
      <c r="E137" s="1070">
        <v>135</v>
      </c>
      <c r="F137" s="1066" t="s">
        <v>2384</v>
      </c>
      <c r="G137" s="1067" t="s">
        <v>2385</v>
      </c>
      <c r="H137" s="1068">
        <v>1</v>
      </c>
      <c r="I137" s="2"/>
      <c r="K137" s="1072"/>
    </row>
    <row r="138" spans="1:11" x14ac:dyDescent="0.2">
      <c r="A138" s="977" t="str">
        <f t="shared" si="4"/>
        <v>EF_02_35</v>
      </c>
      <c r="B138" s="979">
        <f t="shared" si="5"/>
        <v>35</v>
      </c>
      <c r="C138" s="1069" t="s">
        <v>111</v>
      </c>
      <c r="D138" s="1072" t="s">
        <v>501</v>
      </c>
      <c r="E138" s="1070">
        <v>136</v>
      </c>
      <c r="F138" s="1066" t="s">
        <v>2386</v>
      </c>
      <c r="G138" s="1067" t="s">
        <v>2387</v>
      </c>
      <c r="H138" s="1068">
        <v>1</v>
      </c>
      <c r="I138" s="2"/>
      <c r="K138" s="1072"/>
    </row>
    <row r="139" spans="1:11" x14ac:dyDescent="0.2">
      <c r="A139" s="977" t="str">
        <f t="shared" si="4"/>
        <v>EF_02_36</v>
      </c>
      <c r="B139" s="979">
        <f t="shared" si="5"/>
        <v>36</v>
      </c>
      <c r="C139" s="1069" t="s">
        <v>111</v>
      </c>
      <c r="D139" s="1072" t="s">
        <v>501</v>
      </c>
      <c r="E139" s="1070">
        <v>137</v>
      </c>
      <c r="F139" s="1066" t="s">
        <v>2388</v>
      </c>
      <c r="G139" s="1067" t="s">
        <v>2389</v>
      </c>
      <c r="H139" s="1068">
        <v>1</v>
      </c>
      <c r="I139" s="2"/>
      <c r="K139" s="1072"/>
    </row>
    <row r="140" spans="1:11" x14ac:dyDescent="0.2">
      <c r="A140" s="977" t="str">
        <f t="shared" si="4"/>
        <v>EF_02_37</v>
      </c>
      <c r="B140" s="979">
        <f t="shared" si="5"/>
        <v>37</v>
      </c>
      <c r="C140" s="1069" t="s">
        <v>111</v>
      </c>
      <c r="D140" s="1072" t="s">
        <v>501</v>
      </c>
      <c r="E140" s="1070">
        <v>138</v>
      </c>
      <c r="F140" s="1066" t="s">
        <v>2390</v>
      </c>
      <c r="G140" s="1067" t="s">
        <v>2391</v>
      </c>
      <c r="H140" s="1068">
        <v>1</v>
      </c>
      <c r="I140" s="2"/>
      <c r="K140" s="1072"/>
    </row>
    <row r="141" spans="1:11" x14ac:dyDescent="0.2">
      <c r="A141" s="977" t="str">
        <f t="shared" si="4"/>
        <v>EF_02_38</v>
      </c>
      <c r="B141" s="979">
        <f t="shared" si="5"/>
        <v>38</v>
      </c>
      <c r="C141" s="1069" t="s">
        <v>111</v>
      </c>
      <c r="D141" s="1072" t="s">
        <v>501</v>
      </c>
      <c r="E141" s="1070">
        <v>139</v>
      </c>
      <c r="F141" s="1066" t="s">
        <v>2392</v>
      </c>
      <c r="G141" s="1067" t="s">
        <v>2393</v>
      </c>
      <c r="H141" s="1068">
        <v>1</v>
      </c>
      <c r="I141" s="2"/>
      <c r="K141" s="1072"/>
    </row>
    <row r="142" spans="1:11" x14ac:dyDescent="0.2">
      <c r="A142" s="977" t="str">
        <f t="shared" si="4"/>
        <v>EF_02_39</v>
      </c>
      <c r="B142" s="979">
        <f t="shared" si="5"/>
        <v>39</v>
      </c>
      <c r="C142" s="1069" t="s">
        <v>111</v>
      </c>
      <c r="D142" s="1072" t="s">
        <v>501</v>
      </c>
      <c r="E142" s="1070">
        <v>140</v>
      </c>
      <c r="F142" s="1066" t="s">
        <v>2394</v>
      </c>
      <c r="G142" s="1067" t="s">
        <v>2395</v>
      </c>
      <c r="H142" s="1068">
        <v>1</v>
      </c>
      <c r="I142" s="2"/>
      <c r="K142" s="1072"/>
    </row>
    <row r="143" spans="1:11" x14ac:dyDescent="0.2">
      <c r="A143" s="977" t="str">
        <f t="shared" si="4"/>
        <v>EF_02_40</v>
      </c>
      <c r="B143" s="979">
        <f t="shared" si="5"/>
        <v>40</v>
      </c>
      <c r="C143" s="1069" t="s">
        <v>111</v>
      </c>
      <c r="D143" s="1072" t="s">
        <v>501</v>
      </c>
      <c r="E143" s="1070">
        <v>141</v>
      </c>
      <c r="F143" s="1066" t="s">
        <v>2396</v>
      </c>
      <c r="G143" s="1067" t="s">
        <v>2397</v>
      </c>
      <c r="H143" s="1068">
        <v>1</v>
      </c>
      <c r="I143" s="2"/>
      <c r="K143" s="1072"/>
    </row>
    <row r="144" spans="1:11" x14ac:dyDescent="0.2">
      <c r="A144" s="977" t="str">
        <f t="shared" si="4"/>
        <v>EF_02_41</v>
      </c>
      <c r="B144" s="979">
        <f t="shared" si="5"/>
        <v>41</v>
      </c>
      <c r="C144" s="1069" t="s">
        <v>111</v>
      </c>
      <c r="D144" s="1072" t="s">
        <v>501</v>
      </c>
      <c r="E144" s="1070">
        <v>142</v>
      </c>
      <c r="F144" s="1066" t="s">
        <v>2398</v>
      </c>
      <c r="G144" s="1067" t="s">
        <v>2399</v>
      </c>
      <c r="H144" s="1068">
        <v>1</v>
      </c>
      <c r="I144" s="2"/>
      <c r="K144" s="1072"/>
    </row>
    <row r="145" spans="1:11" x14ac:dyDescent="0.2">
      <c r="A145" s="977" t="str">
        <f t="shared" si="4"/>
        <v>EF_02_42</v>
      </c>
      <c r="B145" s="979">
        <f t="shared" si="5"/>
        <v>42</v>
      </c>
      <c r="C145" s="1069" t="s">
        <v>111</v>
      </c>
      <c r="D145" s="1072" t="s">
        <v>501</v>
      </c>
      <c r="E145" s="1070">
        <v>143</v>
      </c>
      <c r="F145" s="1066" t="s">
        <v>2400</v>
      </c>
      <c r="G145" s="1067" t="s">
        <v>2401</v>
      </c>
      <c r="H145" s="1068">
        <v>1</v>
      </c>
      <c r="I145" s="2"/>
      <c r="K145" s="1072"/>
    </row>
    <row r="146" spans="1:11" x14ac:dyDescent="0.2">
      <c r="A146" s="977" t="str">
        <f t="shared" si="4"/>
        <v>EF_02_43</v>
      </c>
      <c r="B146" s="979">
        <f t="shared" si="5"/>
        <v>43</v>
      </c>
      <c r="C146" s="1069" t="s">
        <v>111</v>
      </c>
      <c r="D146" s="1072" t="s">
        <v>501</v>
      </c>
      <c r="E146" s="1070">
        <v>144</v>
      </c>
      <c r="F146" s="1066" t="s">
        <v>2402</v>
      </c>
      <c r="G146" s="1067" t="s">
        <v>2403</v>
      </c>
      <c r="H146" s="1068">
        <v>1</v>
      </c>
      <c r="I146" s="2"/>
      <c r="K146" s="1072"/>
    </row>
    <row r="147" spans="1:11" x14ac:dyDescent="0.2">
      <c r="A147" s="977" t="str">
        <f t="shared" si="4"/>
        <v>EF_02_44</v>
      </c>
      <c r="B147" s="979">
        <f t="shared" si="5"/>
        <v>44</v>
      </c>
      <c r="C147" s="1069" t="s">
        <v>111</v>
      </c>
      <c r="D147" s="1072" t="s">
        <v>501</v>
      </c>
      <c r="E147" s="1070">
        <v>145</v>
      </c>
      <c r="F147" s="1066" t="s">
        <v>2404</v>
      </c>
      <c r="G147" s="1067" t="s">
        <v>2405</v>
      </c>
      <c r="H147" s="1068">
        <v>1</v>
      </c>
      <c r="I147" s="2"/>
      <c r="K147" s="1072"/>
    </row>
    <row r="148" spans="1:11" x14ac:dyDescent="0.2">
      <c r="A148" s="977" t="str">
        <f t="shared" si="4"/>
        <v>EF_02_45</v>
      </c>
      <c r="B148" s="979">
        <f t="shared" si="5"/>
        <v>45</v>
      </c>
      <c r="C148" s="1069" t="s">
        <v>111</v>
      </c>
      <c r="D148" s="1072" t="s">
        <v>501</v>
      </c>
      <c r="E148" s="1070">
        <v>146</v>
      </c>
      <c r="F148" s="1066" t="s">
        <v>2406</v>
      </c>
      <c r="G148" s="1067" t="s">
        <v>2407</v>
      </c>
      <c r="H148" s="1068">
        <v>1</v>
      </c>
      <c r="I148" s="2"/>
      <c r="K148" s="1072"/>
    </row>
    <row r="149" spans="1:11" x14ac:dyDescent="0.2">
      <c r="A149" s="977" t="str">
        <f t="shared" si="4"/>
        <v>EF_02_46</v>
      </c>
      <c r="B149" s="979">
        <f t="shared" si="5"/>
        <v>46</v>
      </c>
      <c r="C149" s="1069" t="s">
        <v>111</v>
      </c>
      <c r="D149" s="1072" t="s">
        <v>501</v>
      </c>
      <c r="E149" s="1070">
        <v>147</v>
      </c>
      <c r="F149" s="1066" t="s">
        <v>2408</v>
      </c>
      <c r="G149" s="1067" t="s">
        <v>2409</v>
      </c>
      <c r="H149" s="1068">
        <v>1</v>
      </c>
      <c r="I149" s="2"/>
      <c r="K149" s="1072"/>
    </row>
    <row r="150" spans="1:11" x14ac:dyDescent="0.2">
      <c r="A150" s="977" t="str">
        <f t="shared" si="4"/>
        <v>EF_02_47</v>
      </c>
      <c r="B150" s="979">
        <f t="shared" si="5"/>
        <v>47</v>
      </c>
      <c r="C150" s="1069" t="s">
        <v>111</v>
      </c>
      <c r="D150" s="1072" t="s">
        <v>501</v>
      </c>
      <c r="E150" s="1070">
        <v>148</v>
      </c>
      <c r="F150" s="1066" t="s">
        <v>2410</v>
      </c>
      <c r="G150" s="1067" t="s">
        <v>2411</v>
      </c>
      <c r="H150" s="1068">
        <v>1</v>
      </c>
      <c r="I150" s="2"/>
      <c r="K150" s="1072"/>
    </row>
    <row r="151" spans="1:11" x14ac:dyDescent="0.2">
      <c r="A151" s="977" t="str">
        <f t="shared" si="4"/>
        <v>EF_02_48</v>
      </c>
      <c r="B151" s="979">
        <f t="shared" si="5"/>
        <v>48</v>
      </c>
      <c r="C151" s="1069" t="s">
        <v>111</v>
      </c>
      <c r="D151" s="1072" t="s">
        <v>501</v>
      </c>
      <c r="E151" s="1070">
        <v>149</v>
      </c>
      <c r="F151" s="1066" t="s">
        <v>2412</v>
      </c>
      <c r="G151" s="1067" t="s">
        <v>2413</v>
      </c>
      <c r="H151" s="1068">
        <v>1</v>
      </c>
      <c r="I151" s="2"/>
      <c r="K151" s="1072"/>
    </row>
    <row r="152" spans="1:11" x14ac:dyDescent="0.2">
      <c r="A152" s="977" t="str">
        <f t="shared" si="4"/>
        <v>EF_02_49</v>
      </c>
      <c r="B152" s="979">
        <f t="shared" si="5"/>
        <v>49</v>
      </c>
      <c r="C152" s="1069" t="s">
        <v>111</v>
      </c>
      <c r="D152" s="1072" t="s">
        <v>501</v>
      </c>
      <c r="E152" s="1070">
        <v>150</v>
      </c>
      <c r="F152" s="1066" t="s">
        <v>2414</v>
      </c>
      <c r="G152" s="1067" t="s">
        <v>2415</v>
      </c>
      <c r="H152" s="1068">
        <v>1</v>
      </c>
      <c r="I152" s="2"/>
      <c r="K152" s="1072"/>
    </row>
    <row r="153" spans="1:11" x14ac:dyDescent="0.2">
      <c r="A153" s="977" t="str">
        <f t="shared" si="4"/>
        <v>EF_02_50</v>
      </c>
      <c r="B153" s="979">
        <f t="shared" si="5"/>
        <v>50</v>
      </c>
      <c r="C153" s="1069" t="s">
        <v>111</v>
      </c>
      <c r="D153" s="1072" t="s">
        <v>501</v>
      </c>
      <c r="E153" s="1070">
        <v>151</v>
      </c>
      <c r="F153" s="1066" t="s">
        <v>2416</v>
      </c>
      <c r="G153" s="1067" t="s">
        <v>2417</v>
      </c>
      <c r="H153" s="1068">
        <v>1</v>
      </c>
      <c r="I153" s="2"/>
      <c r="K153" s="1072"/>
    </row>
    <row r="154" spans="1:11" x14ac:dyDescent="0.2">
      <c r="A154" s="977" t="str">
        <f t="shared" si="4"/>
        <v>EF_02_51</v>
      </c>
      <c r="B154" s="979">
        <f t="shared" si="5"/>
        <v>51</v>
      </c>
      <c r="C154" s="1069" t="s">
        <v>111</v>
      </c>
      <c r="D154" s="1072" t="s">
        <v>501</v>
      </c>
      <c r="E154" s="1070">
        <v>152</v>
      </c>
      <c r="F154" s="1066" t="s">
        <v>2418</v>
      </c>
      <c r="G154" s="1067" t="s">
        <v>2419</v>
      </c>
      <c r="H154" s="1068">
        <v>1</v>
      </c>
      <c r="I154" s="2"/>
      <c r="K154" s="1072"/>
    </row>
    <row r="155" spans="1:11" x14ac:dyDescent="0.2">
      <c r="A155" s="977" t="str">
        <f t="shared" si="4"/>
        <v>EF_02_52</v>
      </c>
      <c r="B155" s="979">
        <f t="shared" si="5"/>
        <v>52</v>
      </c>
      <c r="C155" s="1069" t="s">
        <v>111</v>
      </c>
      <c r="D155" s="1072" t="s">
        <v>501</v>
      </c>
      <c r="E155" s="1070">
        <v>153</v>
      </c>
      <c r="F155" s="1066" t="s">
        <v>2420</v>
      </c>
      <c r="G155" s="1067" t="s">
        <v>2421</v>
      </c>
      <c r="H155" s="1068">
        <v>1</v>
      </c>
      <c r="I155" s="2"/>
      <c r="K155" s="1072"/>
    </row>
    <row r="156" spans="1:11" x14ac:dyDescent="0.2">
      <c r="A156" s="977" t="str">
        <f t="shared" si="4"/>
        <v>EF_02_53</v>
      </c>
      <c r="B156" s="979">
        <f t="shared" si="5"/>
        <v>53</v>
      </c>
      <c r="C156" s="1069" t="s">
        <v>111</v>
      </c>
      <c r="D156" s="1072" t="s">
        <v>501</v>
      </c>
      <c r="E156" s="1070">
        <v>154</v>
      </c>
      <c r="F156" s="1066" t="s">
        <v>2422</v>
      </c>
      <c r="G156" s="1067" t="s">
        <v>2423</v>
      </c>
      <c r="H156" s="1068">
        <v>1</v>
      </c>
      <c r="I156" s="2"/>
      <c r="K156" s="1072"/>
    </row>
    <row r="157" spans="1:11" x14ac:dyDescent="0.2">
      <c r="A157" s="977" t="str">
        <f t="shared" si="4"/>
        <v>EF_02_54</v>
      </c>
      <c r="B157" s="979">
        <f t="shared" si="5"/>
        <v>54</v>
      </c>
      <c r="C157" s="1069" t="s">
        <v>111</v>
      </c>
      <c r="D157" s="1072" t="s">
        <v>501</v>
      </c>
      <c r="E157" s="1070">
        <v>155</v>
      </c>
      <c r="F157" s="1066" t="s">
        <v>2424</v>
      </c>
      <c r="G157" s="1067" t="s">
        <v>2425</v>
      </c>
      <c r="H157" s="1068">
        <v>1</v>
      </c>
      <c r="I157" s="2"/>
      <c r="K157" s="1072"/>
    </row>
    <row r="158" spans="1:11" x14ac:dyDescent="0.2">
      <c r="A158" s="977" t="str">
        <f t="shared" si="4"/>
        <v>EF_02_55</v>
      </c>
      <c r="B158" s="979">
        <f t="shared" si="5"/>
        <v>55</v>
      </c>
      <c r="C158" s="1069" t="s">
        <v>111</v>
      </c>
      <c r="D158" s="1072" t="s">
        <v>501</v>
      </c>
      <c r="E158" s="1070">
        <v>156</v>
      </c>
      <c r="F158" s="1066" t="s">
        <v>2426</v>
      </c>
      <c r="G158" s="1067" t="s">
        <v>2427</v>
      </c>
      <c r="H158" s="1068">
        <v>1</v>
      </c>
      <c r="I158" s="2"/>
      <c r="K158" s="1072"/>
    </row>
    <row r="159" spans="1:11" x14ac:dyDescent="0.2">
      <c r="A159" s="977" t="str">
        <f t="shared" si="4"/>
        <v>EF_02_56</v>
      </c>
      <c r="B159" s="979">
        <f t="shared" si="5"/>
        <v>56</v>
      </c>
      <c r="C159" s="1069" t="s">
        <v>111</v>
      </c>
      <c r="D159" s="1072" t="s">
        <v>501</v>
      </c>
      <c r="E159" s="1070">
        <v>157</v>
      </c>
      <c r="F159" s="1066" t="s">
        <v>2428</v>
      </c>
      <c r="G159" s="1067" t="s">
        <v>2429</v>
      </c>
      <c r="H159" s="1068">
        <v>1</v>
      </c>
      <c r="I159" s="2"/>
      <c r="K159" s="1072"/>
    </row>
    <row r="160" spans="1:11" x14ac:dyDescent="0.2">
      <c r="A160" s="977" t="str">
        <f t="shared" si="4"/>
        <v>EF_02_57</v>
      </c>
      <c r="B160" s="979">
        <f t="shared" si="5"/>
        <v>57</v>
      </c>
      <c r="C160" s="1069" t="s">
        <v>111</v>
      </c>
      <c r="D160" s="1072" t="s">
        <v>501</v>
      </c>
      <c r="E160" s="1070">
        <v>158</v>
      </c>
      <c r="F160" s="1066" t="s">
        <v>2430</v>
      </c>
      <c r="G160" s="1067" t="s">
        <v>2431</v>
      </c>
      <c r="H160" s="1068">
        <v>1</v>
      </c>
      <c r="I160" s="2"/>
      <c r="K160" s="1072"/>
    </row>
    <row r="161" spans="1:11" x14ac:dyDescent="0.2">
      <c r="A161" s="977" t="str">
        <f t="shared" si="4"/>
        <v>EF_02_58</v>
      </c>
      <c r="B161" s="979">
        <f t="shared" si="5"/>
        <v>58</v>
      </c>
      <c r="C161" s="1069" t="s">
        <v>111</v>
      </c>
      <c r="D161" s="1072" t="s">
        <v>501</v>
      </c>
      <c r="E161" s="1070">
        <v>159</v>
      </c>
      <c r="F161" s="1066" t="s">
        <v>2432</v>
      </c>
      <c r="G161" s="1067" t="s">
        <v>2433</v>
      </c>
      <c r="H161" s="1068">
        <v>2</v>
      </c>
      <c r="I161" s="2"/>
      <c r="K161" s="1072"/>
    </row>
    <row r="162" spans="1:11" x14ac:dyDescent="0.2">
      <c r="A162" s="977" t="str">
        <f t="shared" si="4"/>
        <v>EF_02_59</v>
      </c>
      <c r="B162" s="979">
        <f t="shared" si="5"/>
        <v>59</v>
      </c>
      <c r="C162" s="1069" t="s">
        <v>111</v>
      </c>
      <c r="D162" s="1072" t="s">
        <v>501</v>
      </c>
      <c r="E162" s="1070">
        <v>160</v>
      </c>
      <c r="F162" s="1066" t="s">
        <v>2434</v>
      </c>
      <c r="G162" s="1067" t="s">
        <v>2435</v>
      </c>
      <c r="H162" s="1068">
        <v>1</v>
      </c>
      <c r="I162" s="2"/>
      <c r="K162" s="1072"/>
    </row>
    <row r="163" spans="1:11" x14ac:dyDescent="0.2">
      <c r="A163" s="977" t="str">
        <f t="shared" si="4"/>
        <v>EF_02_60</v>
      </c>
      <c r="B163" s="979">
        <f t="shared" si="5"/>
        <v>60</v>
      </c>
      <c r="C163" s="1069" t="s">
        <v>111</v>
      </c>
      <c r="D163" s="1072" t="s">
        <v>501</v>
      </c>
      <c r="E163" s="1070">
        <v>161</v>
      </c>
      <c r="F163" s="1066" t="s">
        <v>2436</v>
      </c>
      <c r="G163" s="1067" t="s">
        <v>2437</v>
      </c>
      <c r="H163" s="1068">
        <v>1</v>
      </c>
      <c r="I163" s="2"/>
      <c r="K163" s="1072"/>
    </row>
    <row r="164" spans="1:11" x14ac:dyDescent="0.2">
      <c r="A164" s="977" t="str">
        <f t="shared" si="4"/>
        <v>EF_02_61</v>
      </c>
      <c r="B164" s="979">
        <f t="shared" si="5"/>
        <v>61</v>
      </c>
      <c r="C164" s="1069" t="s">
        <v>111</v>
      </c>
      <c r="D164" s="1072" t="s">
        <v>501</v>
      </c>
      <c r="E164" s="1070">
        <v>162</v>
      </c>
      <c r="F164" s="1066" t="s">
        <v>2438</v>
      </c>
      <c r="G164" s="1067" t="s">
        <v>2439</v>
      </c>
      <c r="H164" s="1068">
        <v>1</v>
      </c>
      <c r="I164" s="2"/>
      <c r="K164" s="1072"/>
    </row>
    <row r="165" spans="1:11" x14ac:dyDescent="0.2">
      <c r="A165" s="977" t="str">
        <f t="shared" si="4"/>
        <v>EF_02_62</v>
      </c>
      <c r="B165" s="979">
        <f t="shared" si="5"/>
        <v>62</v>
      </c>
      <c r="C165" s="1069" t="s">
        <v>111</v>
      </c>
      <c r="D165" s="1072" t="s">
        <v>501</v>
      </c>
      <c r="E165" s="1070">
        <v>163</v>
      </c>
      <c r="F165" s="1066" t="s">
        <v>2440</v>
      </c>
      <c r="G165" s="1067" t="s">
        <v>2441</v>
      </c>
      <c r="H165" s="1068">
        <v>1</v>
      </c>
      <c r="I165" s="2"/>
      <c r="K165" s="1072"/>
    </row>
    <row r="166" spans="1:11" x14ac:dyDescent="0.2">
      <c r="A166" s="977" t="str">
        <f t="shared" si="4"/>
        <v>EF_02_63</v>
      </c>
      <c r="B166" s="979">
        <f t="shared" si="5"/>
        <v>63</v>
      </c>
      <c r="C166" s="1069" t="s">
        <v>111</v>
      </c>
      <c r="D166" s="1072" t="s">
        <v>501</v>
      </c>
      <c r="E166" s="1070">
        <v>164</v>
      </c>
      <c r="F166" s="1066" t="s">
        <v>2442</v>
      </c>
      <c r="G166" s="1067" t="s">
        <v>2443</v>
      </c>
      <c r="H166" s="1068">
        <v>1</v>
      </c>
      <c r="I166" s="2"/>
      <c r="K166" s="1072"/>
    </row>
    <row r="167" spans="1:11" x14ac:dyDescent="0.2">
      <c r="A167" s="977" t="str">
        <f t="shared" si="4"/>
        <v>EF_02_64</v>
      </c>
      <c r="B167" s="979">
        <f t="shared" si="5"/>
        <v>64</v>
      </c>
      <c r="C167" s="1069" t="s">
        <v>111</v>
      </c>
      <c r="D167" s="1072" t="s">
        <v>501</v>
      </c>
      <c r="E167" s="1070">
        <v>165</v>
      </c>
      <c r="F167" s="1066" t="s">
        <v>2444</v>
      </c>
      <c r="G167" s="1067" t="s">
        <v>2445</v>
      </c>
      <c r="H167" s="1068">
        <v>1</v>
      </c>
      <c r="I167" s="2"/>
      <c r="K167" s="1072"/>
    </row>
    <row r="168" spans="1:11" x14ac:dyDescent="0.2">
      <c r="A168" s="977" t="str">
        <f t="shared" si="4"/>
        <v>EF_02_65</v>
      </c>
      <c r="B168" s="979">
        <f t="shared" si="5"/>
        <v>65</v>
      </c>
      <c r="C168" s="1069" t="s">
        <v>111</v>
      </c>
      <c r="D168" s="1072" t="s">
        <v>501</v>
      </c>
      <c r="E168" s="1070">
        <v>166</v>
      </c>
      <c r="F168" s="1066" t="s">
        <v>2446</v>
      </c>
      <c r="G168" s="1067" t="s">
        <v>2447</v>
      </c>
      <c r="H168" s="1068">
        <v>1</v>
      </c>
      <c r="I168" s="2"/>
      <c r="K168" s="1072"/>
    </row>
    <row r="169" spans="1:11" x14ac:dyDescent="0.2">
      <c r="A169" s="977" t="str">
        <f t="shared" si="4"/>
        <v>EF_02_66</v>
      </c>
      <c r="B169" s="979">
        <f t="shared" si="5"/>
        <v>66</v>
      </c>
      <c r="C169" s="1069" t="s">
        <v>111</v>
      </c>
      <c r="D169" s="1072" t="s">
        <v>501</v>
      </c>
      <c r="E169" s="1070">
        <v>167</v>
      </c>
      <c r="F169" s="1066" t="s">
        <v>2448</v>
      </c>
      <c r="G169" s="1067" t="s">
        <v>2449</v>
      </c>
      <c r="H169" s="1068">
        <v>1</v>
      </c>
      <c r="I169" s="2"/>
      <c r="K169" s="1072"/>
    </row>
    <row r="170" spans="1:11" x14ac:dyDescent="0.2">
      <c r="A170" s="977" t="str">
        <f t="shared" si="4"/>
        <v>EF_02_67</v>
      </c>
      <c r="B170" s="979">
        <f t="shared" si="5"/>
        <v>67</v>
      </c>
      <c r="C170" s="1069" t="s">
        <v>111</v>
      </c>
      <c r="D170" s="1072" t="s">
        <v>501</v>
      </c>
      <c r="E170" s="1070">
        <v>168</v>
      </c>
      <c r="F170" s="1066" t="s">
        <v>2450</v>
      </c>
      <c r="G170" s="1067" t="s">
        <v>2451</v>
      </c>
      <c r="H170" s="1068">
        <v>1</v>
      </c>
      <c r="I170" s="2"/>
      <c r="K170" s="1072"/>
    </row>
    <row r="171" spans="1:11" x14ac:dyDescent="0.2">
      <c r="A171" s="977" t="str">
        <f t="shared" si="4"/>
        <v>EF_02_68</v>
      </c>
      <c r="B171" s="979">
        <f t="shared" si="5"/>
        <v>68</v>
      </c>
      <c r="C171" s="1069" t="s">
        <v>111</v>
      </c>
      <c r="D171" s="1072" t="s">
        <v>501</v>
      </c>
      <c r="E171" s="1070">
        <v>169</v>
      </c>
      <c r="F171" s="1066" t="s">
        <v>2452</v>
      </c>
      <c r="G171" s="1067" t="s">
        <v>2453</v>
      </c>
      <c r="H171" s="1068">
        <v>1</v>
      </c>
      <c r="I171" s="2"/>
      <c r="K171" s="1072"/>
    </row>
    <row r="172" spans="1:11" x14ac:dyDescent="0.2">
      <c r="A172" s="977" t="str">
        <f t="shared" si="4"/>
        <v>EF_02_69</v>
      </c>
      <c r="B172" s="979">
        <f t="shared" si="5"/>
        <v>69</v>
      </c>
      <c r="C172" s="1069" t="s">
        <v>111</v>
      </c>
      <c r="D172" s="1072" t="s">
        <v>501</v>
      </c>
      <c r="E172" s="1070">
        <v>170</v>
      </c>
      <c r="F172" s="1066" t="s">
        <v>2454</v>
      </c>
      <c r="G172" s="1067" t="s">
        <v>2455</v>
      </c>
      <c r="H172" s="1068">
        <v>1</v>
      </c>
      <c r="I172" s="2"/>
      <c r="K172" s="1072"/>
    </row>
    <row r="173" spans="1:11" x14ac:dyDescent="0.2">
      <c r="A173" s="977" t="str">
        <f t="shared" si="4"/>
        <v>EF_02_70</v>
      </c>
      <c r="B173" s="979">
        <f t="shared" si="5"/>
        <v>70</v>
      </c>
      <c r="C173" s="1069" t="s">
        <v>111</v>
      </c>
      <c r="D173" s="1072" t="s">
        <v>501</v>
      </c>
      <c r="E173" s="1070">
        <v>171</v>
      </c>
      <c r="F173" s="1066" t="s">
        <v>2456</v>
      </c>
      <c r="G173" s="1067" t="s">
        <v>2457</v>
      </c>
      <c r="H173" s="1068">
        <v>1</v>
      </c>
      <c r="I173" s="2"/>
      <c r="K173" s="1072"/>
    </row>
    <row r="174" spans="1:11" x14ac:dyDescent="0.2">
      <c r="A174" s="977" t="str">
        <f t="shared" si="4"/>
        <v>EF_02_71</v>
      </c>
      <c r="B174" s="979">
        <f t="shared" si="5"/>
        <v>71</v>
      </c>
      <c r="C174" s="1069" t="s">
        <v>111</v>
      </c>
      <c r="D174" s="1072" t="s">
        <v>501</v>
      </c>
      <c r="E174" s="1070">
        <v>172</v>
      </c>
      <c r="F174" s="1066" t="s">
        <v>2458</v>
      </c>
      <c r="G174" s="1067" t="s">
        <v>2459</v>
      </c>
      <c r="H174" s="1068">
        <v>1</v>
      </c>
      <c r="I174" s="2"/>
      <c r="K174" s="1072"/>
    </row>
    <row r="175" spans="1:11" x14ac:dyDescent="0.2">
      <c r="A175" s="977" t="str">
        <f t="shared" si="4"/>
        <v>EF_02_72</v>
      </c>
      <c r="B175" s="979">
        <f t="shared" si="5"/>
        <v>72</v>
      </c>
      <c r="C175" s="1069" t="s">
        <v>111</v>
      </c>
      <c r="D175" s="1072" t="s">
        <v>501</v>
      </c>
      <c r="E175" s="1070">
        <v>173</v>
      </c>
      <c r="F175" s="1066" t="s">
        <v>2460</v>
      </c>
      <c r="G175" s="1067" t="s">
        <v>2461</v>
      </c>
      <c r="H175" s="1068">
        <v>1</v>
      </c>
      <c r="I175" s="2"/>
      <c r="K175" s="1072"/>
    </row>
    <row r="176" spans="1:11" x14ac:dyDescent="0.2">
      <c r="A176" s="977" t="str">
        <f t="shared" si="4"/>
        <v>EF_02_73</v>
      </c>
      <c r="B176" s="979">
        <f t="shared" si="5"/>
        <v>73</v>
      </c>
      <c r="C176" s="1069" t="s">
        <v>111</v>
      </c>
      <c r="D176" s="1072" t="s">
        <v>501</v>
      </c>
      <c r="E176" s="1070">
        <v>174</v>
      </c>
      <c r="F176" s="1066" t="s">
        <v>2462</v>
      </c>
      <c r="G176" s="1067" t="s">
        <v>2463</v>
      </c>
      <c r="H176" s="1068">
        <v>1</v>
      </c>
      <c r="I176" s="2"/>
      <c r="K176" s="1072"/>
    </row>
    <row r="177" spans="1:11" x14ac:dyDescent="0.2">
      <c r="A177" s="977" t="str">
        <f t="shared" si="4"/>
        <v>EF_02_74</v>
      </c>
      <c r="B177" s="979">
        <f t="shared" si="5"/>
        <v>74</v>
      </c>
      <c r="C177" s="1069" t="s">
        <v>111</v>
      </c>
      <c r="D177" s="1072" t="s">
        <v>501</v>
      </c>
      <c r="E177" s="1070">
        <v>175</v>
      </c>
      <c r="F177" s="1066" t="s">
        <v>2464</v>
      </c>
      <c r="G177" s="1067" t="s">
        <v>2465</v>
      </c>
      <c r="H177" s="1068">
        <v>1</v>
      </c>
      <c r="I177" s="2"/>
      <c r="K177" s="1072"/>
    </row>
    <row r="178" spans="1:11" x14ac:dyDescent="0.2">
      <c r="A178" s="977" t="str">
        <f t="shared" si="4"/>
        <v>EF_02_75</v>
      </c>
      <c r="B178" s="979">
        <f t="shared" si="5"/>
        <v>75</v>
      </c>
      <c r="C178" s="1069" t="s">
        <v>111</v>
      </c>
      <c r="D178" s="1072" t="s">
        <v>501</v>
      </c>
      <c r="E178" s="1070">
        <v>176</v>
      </c>
      <c r="F178" s="1066" t="s">
        <v>2466</v>
      </c>
      <c r="G178" s="1067" t="s">
        <v>2467</v>
      </c>
      <c r="H178" s="1068">
        <v>1</v>
      </c>
      <c r="I178" s="2"/>
      <c r="K178" s="1072"/>
    </row>
    <row r="179" spans="1:11" x14ac:dyDescent="0.2">
      <c r="A179" s="977" t="str">
        <f t="shared" si="4"/>
        <v>EF_02_76</v>
      </c>
      <c r="B179" s="979">
        <f t="shared" si="5"/>
        <v>76</v>
      </c>
      <c r="C179" s="1069" t="s">
        <v>111</v>
      </c>
      <c r="D179" s="1072" t="s">
        <v>501</v>
      </c>
      <c r="E179" s="1070">
        <v>177</v>
      </c>
      <c r="F179" s="1066" t="s">
        <v>2468</v>
      </c>
      <c r="G179" s="1067" t="s">
        <v>2469</v>
      </c>
      <c r="H179" s="1068">
        <v>1</v>
      </c>
      <c r="I179" s="2"/>
      <c r="K179" s="1072"/>
    </row>
    <row r="180" spans="1:11" x14ac:dyDescent="0.2">
      <c r="A180" s="977" t="str">
        <f t="shared" si="4"/>
        <v>EF_02_77</v>
      </c>
      <c r="B180" s="979">
        <f t="shared" si="5"/>
        <v>77</v>
      </c>
      <c r="C180" s="1069" t="s">
        <v>111</v>
      </c>
      <c r="D180" s="1072" t="s">
        <v>501</v>
      </c>
      <c r="E180" s="1070">
        <v>178</v>
      </c>
      <c r="F180" s="1066" t="s">
        <v>2470</v>
      </c>
      <c r="G180" s="1067" t="s">
        <v>2471</v>
      </c>
      <c r="H180" s="1068">
        <v>1</v>
      </c>
      <c r="I180" s="2"/>
      <c r="K180" s="1072"/>
    </row>
    <row r="181" spans="1:11" x14ac:dyDescent="0.2">
      <c r="A181" s="977" t="str">
        <f t="shared" si="4"/>
        <v>EF_02_78</v>
      </c>
      <c r="B181" s="979">
        <f t="shared" si="5"/>
        <v>78</v>
      </c>
      <c r="C181" s="1069" t="s">
        <v>111</v>
      </c>
      <c r="D181" s="1072" t="s">
        <v>501</v>
      </c>
      <c r="E181" s="1070">
        <v>179</v>
      </c>
      <c r="F181" s="1066" t="s">
        <v>2472</v>
      </c>
      <c r="G181" s="1067" t="s">
        <v>2473</v>
      </c>
      <c r="H181" s="1068">
        <v>1</v>
      </c>
      <c r="I181" s="2"/>
      <c r="K181" s="1072"/>
    </row>
    <row r="182" spans="1:11" x14ac:dyDescent="0.2">
      <c r="A182" s="977" t="str">
        <f t="shared" si="4"/>
        <v>EF_02_79</v>
      </c>
      <c r="B182" s="979">
        <f t="shared" si="5"/>
        <v>79</v>
      </c>
      <c r="C182" s="1069" t="s">
        <v>111</v>
      </c>
      <c r="D182" s="1072" t="s">
        <v>501</v>
      </c>
      <c r="E182" s="1070">
        <v>180</v>
      </c>
      <c r="F182" s="1066" t="s">
        <v>2474</v>
      </c>
      <c r="G182" s="1067" t="s">
        <v>2475</v>
      </c>
      <c r="H182" s="1068">
        <v>1</v>
      </c>
      <c r="I182" s="2"/>
      <c r="K182" s="1072"/>
    </row>
    <row r="183" spans="1:11" x14ac:dyDescent="0.2">
      <c r="A183" s="977" t="str">
        <f t="shared" si="4"/>
        <v>EF_02_80</v>
      </c>
      <c r="B183" s="979">
        <f t="shared" si="5"/>
        <v>80</v>
      </c>
      <c r="C183" s="1069" t="s">
        <v>111</v>
      </c>
      <c r="D183" s="1072" t="s">
        <v>501</v>
      </c>
      <c r="E183" s="1070">
        <v>181</v>
      </c>
      <c r="F183" s="1066" t="s">
        <v>2476</v>
      </c>
      <c r="G183" s="1067" t="s">
        <v>2477</v>
      </c>
      <c r="H183" s="1068">
        <v>1</v>
      </c>
      <c r="I183" s="2"/>
      <c r="K183" s="1072"/>
    </row>
    <row r="184" spans="1:11" x14ac:dyDescent="0.2">
      <c r="A184" s="977" t="str">
        <f t="shared" si="4"/>
        <v>EF_02_81</v>
      </c>
      <c r="B184" s="979">
        <f t="shared" si="5"/>
        <v>81</v>
      </c>
      <c r="C184" s="1069" t="s">
        <v>111</v>
      </c>
      <c r="D184" s="1072" t="s">
        <v>501</v>
      </c>
      <c r="E184" s="1070">
        <v>182</v>
      </c>
      <c r="F184" s="1066" t="s">
        <v>2478</v>
      </c>
      <c r="G184" s="1067" t="s">
        <v>2479</v>
      </c>
      <c r="H184" s="1068">
        <v>1</v>
      </c>
      <c r="I184" s="2"/>
      <c r="K184" s="1072"/>
    </row>
    <row r="185" spans="1:11" x14ac:dyDescent="0.2">
      <c r="A185" s="977" t="str">
        <f t="shared" si="4"/>
        <v>EF_02_82</v>
      </c>
      <c r="B185" s="979">
        <f t="shared" si="5"/>
        <v>82</v>
      </c>
      <c r="C185" s="1069" t="s">
        <v>111</v>
      </c>
      <c r="D185" s="1072" t="s">
        <v>501</v>
      </c>
      <c r="E185" s="1070">
        <v>183</v>
      </c>
      <c r="F185" s="1066" t="s">
        <v>2480</v>
      </c>
      <c r="G185" s="1067" t="s">
        <v>2481</v>
      </c>
      <c r="H185" s="1068">
        <v>1</v>
      </c>
      <c r="I185" s="2"/>
      <c r="K185" s="1072"/>
    </row>
    <row r="186" spans="1:11" x14ac:dyDescent="0.2">
      <c r="A186" s="977" t="str">
        <f t="shared" si="4"/>
        <v>EF_02_83</v>
      </c>
      <c r="B186" s="979">
        <f t="shared" si="5"/>
        <v>83</v>
      </c>
      <c r="C186" s="1069" t="s">
        <v>111</v>
      </c>
      <c r="D186" s="1072" t="s">
        <v>501</v>
      </c>
      <c r="E186" s="1070">
        <v>184</v>
      </c>
      <c r="F186" s="1066" t="s">
        <v>2482</v>
      </c>
      <c r="G186" s="1067" t="s">
        <v>2483</v>
      </c>
      <c r="H186" s="1068">
        <v>1</v>
      </c>
      <c r="I186" s="2"/>
      <c r="K186" s="1072"/>
    </row>
    <row r="187" spans="1:11" x14ac:dyDescent="0.2">
      <c r="A187" s="977" t="str">
        <f t="shared" si="4"/>
        <v>EF_02_84</v>
      </c>
      <c r="B187" s="979">
        <f t="shared" si="5"/>
        <v>84</v>
      </c>
      <c r="C187" s="1069" t="s">
        <v>111</v>
      </c>
      <c r="D187" s="1072" t="s">
        <v>501</v>
      </c>
      <c r="E187" s="1070">
        <v>185</v>
      </c>
      <c r="F187" s="1066" t="s">
        <v>2484</v>
      </c>
      <c r="G187" s="1067" t="s">
        <v>2485</v>
      </c>
      <c r="H187" s="1068">
        <v>1</v>
      </c>
      <c r="I187" s="2"/>
      <c r="K187" s="1072"/>
    </row>
    <row r="188" spans="1:11" x14ac:dyDescent="0.2">
      <c r="A188" s="977" t="str">
        <f t="shared" si="4"/>
        <v>EF_02_85</v>
      </c>
      <c r="B188" s="979">
        <f t="shared" si="5"/>
        <v>85</v>
      </c>
      <c r="C188" s="1069" t="s">
        <v>111</v>
      </c>
      <c r="D188" s="1072" t="s">
        <v>501</v>
      </c>
      <c r="E188" s="1070">
        <v>186</v>
      </c>
      <c r="F188" s="1066" t="s">
        <v>2486</v>
      </c>
      <c r="G188" s="1067" t="s">
        <v>2487</v>
      </c>
      <c r="H188" s="1068">
        <v>1</v>
      </c>
      <c r="I188" s="2"/>
      <c r="K188" s="1072"/>
    </row>
    <row r="189" spans="1:11" x14ac:dyDescent="0.2">
      <c r="A189" s="977" t="str">
        <f t="shared" si="4"/>
        <v>EF_02_86</v>
      </c>
      <c r="B189" s="979">
        <f t="shared" si="5"/>
        <v>86</v>
      </c>
      <c r="C189" s="1069" t="s">
        <v>111</v>
      </c>
      <c r="D189" s="1072" t="s">
        <v>501</v>
      </c>
      <c r="E189" s="1070">
        <v>187</v>
      </c>
      <c r="F189" s="1066" t="s">
        <v>2488</v>
      </c>
      <c r="G189" s="1067" t="s">
        <v>2489</v>
      </c>
      <c r="H189" s="1068">
        <v>1</v>
      </c>
      <c r="I189" s="2"/>
      <c r="K189" s="1072"/>
    </row>
    <row r="190" spans="1:11" x14ac:dyDescent="0.2">
      <c r="A190" s="977" t="str">
        <f t="shared" si="4"/>
        <v>EF_02_87</v>
      </c>
      <c r="B190" s="979">
        <f t="shared" si="5"/>
        <v>87</v>
      </c>
      <c r="C190" s="1069" t="s">
        <v>111</v>
      </c>
      <c r="D190" s="1072" t="s">
        <v>501</v>
      </c>
      <c r="E190" s="1070">
        <v>188</v>
      </c>
      <c r="F190" s="1066" t="s">
        <v>2490</v>
      </c>
      <c r="G190" s="1067" t="s">
        <v>2491</v>
      </c>
      <c r="H190" s="1068">
        <v>1</v>
      </c>
      <c r="I190" s="2"/>
      <c r="K190" s="1072"/>
    </row>
    <row r="191" spans="1:11" x14ac:dyDescent="0.2">
      <c r="A191" s="977" t="str">
        <f t="shared" si="4"/>
        <v>EF_02_88</v>
      </c>
      <c r="B191" s="979">
        <f t="shared" si="5"/>
        <v>88</v>
      </c>
      <c r="C191" s="1069" t="s">
        <v>111</v>
      </c>
      <c r="D191" s="1072" t="s">
        <v>501</v>
      </c>
      <c r="E191" s="1070">
        <v>189</v>
      </c>
      <c r="F191" s="1066" t="s">
        <v>2492</v>
      </c>
      <c r="G191" s="1067" t="s">
        <v>2493</v>
      </c>
      <c r="H191" s="1068">
        <v>1</v>
      </c>
      <c r="I191" s="2"/>
      <c r="K191" s="1072"/>
    </row>
    <row r="192" spans="1:11" x14ac:dyDescent="0.2">
      <c r="A192" s="977" t="str">
        <f t="shared" si="4"/>
        <v>EF_02_89</v>
      </c>
      <c r="B192" s="979">
        <f t="shared" si="5"/>
        <v>89</v>
      </c>
      <c r="C192" s="1069" t="s">
        <v>111</v>
      </c>
      <c r="D192" s="1072" t="s">
        <v>501</v>
      </c>
      <c r="E192" s="1070">
        <v>190</v>
      </c>
      <c r="F192" s="1066" t="s">
        <v>2494</v>
      </c>
      <c r="G192" s="1067" t="s">
        <v>2495</v>
      </c>
      <c r="H192" s="1068">
        <v>1</v>
      </c>
      <c r="I192" s="2"/>
      <c r="K192" s="1072"/>
    </row>
    <row r="193" spans="1:11" x14ac:dyDescent="0.2">
      <c r="A193" s="977" t="str">
        <f t="shared" si="4"/>
        <v>EF_02_90</v>
      </c>
      <c r="B193" s="979">
        <f t="shared" si="5"/>
        <v>90</v>
      </c>
      <c r="C193" s="1069" t="s">
        <v>111</v>
      </c>
      <c r="D193" s="1072" t="s">
        <v>501</v>
      </c>
      <c r="E193" s="1070">
        <v>191</v>
      </c>
      <c r="F193" s="1066" t="s">
        <v>2496</v>
      </c>
      <c r="G193" s="1067" t="s">
        <v>2497</v>
      </c>
      <c r="H193" s="1068">
        <v>1</v>
      </c>
      <c r="I193" s="2"/>
      <c r="K193" s="1072"/>
    </row>
    <row r="194" spans="1:11" x14ac:dyDescent="0.2">
      <c r="A194" s="977" t="str">
        <f t="shared" si="4"/>
        <v>EF_02_91</v>
      </c>
      <c r="B194" s="979">
        <f t="shared" si="5"/>
        <v>91</v>
      </c>
      <c r="C194" s="1069" t="s">
        <v>111</v>
      </c>
      <c r="D194" s="1072" t="s">
        <v>501</v>
      </c>
      <c r="E194" s="1070">
        <v>192</v>
      </c>
      <c r="F194" s="1066" t="s">
        <v>2498</v>
      </c>
      <c r="G194" s="1067" t="s">
        <v>2499</v>
      </c>
      <c r="H194" s="1068">
        <v>1</v>
      </c>
      <c r="I194" s="2"/>
      <c r="K194" s="1072"/>
    </row>
    <row r="195" spans="1:11" x14ac:dyDescent="0.2">
      <c r="A195" s="977" t="str">
        <f t="shared" ref="A195:A258" si="6">CONCATENATE(C195,"_",D195,"_",B195)</f>
        <v>EF_02_92</v>
      </c>
      <c r="B195" s="979">
        <f t="shared" si="5"/>
        <v>92</v>
      </c>
      <c r="C195" s="1069" t="s">
        <v>111</v>
      </c>
      <c r="D195" s="1072" t="s">
        <v>501</v>
      </c>
      <c r="E195" s="1070">
        <v>193</v>
      </c>
      <c r="F195" s="1066" t="s">
        <v>2500</v>
      </c>
      <c r="G195" s="1067" t="s">
        <v>2501</v>
      </c>
      <c r="H195" s="1068">
        <v>1</v>
      </c>
      <c r="I195" s="2"/>
      <c r="K195" s="1072"/>
    </row>
    <row r="196" spans="1:11" x14ac:dyDescent="0.2">
      <c r="A196" s="977" t="str">
        <f t="shared" si="6"/>
        <v>EF_02_93</v>
      </c>
      <c r="B196" s="979">
        <f t="shared" si="5"/>
        <v>93</v>
      </c>
      <c r="C196" s="1069" t="s">
        <v>111</v>
      </c>
      <c r="D196" s="1072" t="s">
        <v>501</v>
      </c>
      <c r="E196" s="1070">
        <v>194</v>
      </c>
      <c r="F196" s="1066" t="s">
        <v>2502</v>
      </c>
      <c r="G196" s="1067" t="s">
        <v>2503</v>
      </c>
      <c r="H196" s="1068">
        <v>1</v>
      </c>
      <c r="I196" s="2"/>
      <c r="K196" s="1072"/>
    </row>
    <row r="197" spans="1:11" x14ac:dyDescent="0.2">
      <c r="A197" s="977" t="str">
        <f t="shared" si="6"/>
        <v>EF_02_94</v>
      </c>
      <c r="B197" s="979">
        <f t="shared" ref="B197:B260" si="7">IF(D197&lt;&gt;"",IF(D197=D196,B196+1,1),0)</f>
        <v>94</v>
      </c>
      <c r="C197" s="1069" t="s">
        <v>111</v>
      </c>
      <c r="D197" s="1072" t="s">
        <v>501</v>
      </c>
      <c r="E197" s="1070">
        <v>195</v>
      </c>
      <c r="F197" s="1066" t="s">
        <v>2504</v>
      </c>
      <c r="G197" s="1067" t="s">
        <v>2505</v>
      </c>
      <c r="H197" s="1068">
        <v>1</v>
      </c>
      <c r="I197" s="2"/>
      <c r="K197" s="1072"/>
    </row>
    <row r="198" spans="1:11" x14ac:dyDescent="0.2">
      <c r="A198" s="977" t="str">
        <f t="shared" si="6"/>
        <v>EF_02_95</v>
      </c>
      <c r="B198" s="979">
        <f t="shared" si="7"/>
        <v>95</v>
      </c>
      <c r="C198" s="1069" t="s">
        <v>111</v>
      </c>
      <c r="D198" s="1072" t="s">
        <v>501</v>
      </c>
      <c r="E198" s="1070">
        <v>196</v>
      </c>
      <c r="F198" s="1066" t="s">
        <v>2506</v>
      </c>
      <c r="G198" s="1067" t="s">
        <v>2507</v>
      </c>
      <c r="H198" s="1068">
        <v>1</v>
      </c>
      <c r="I198" s="2"/>
      <c r="K198" s="1072"/>
    </row>
    <row r="199" spans="1:11" x14ac:dyDescent="0.2">
      <c r="A199" s="977" t="str">
        <f t="shared" si="6"/>
        <v>EF_02_96</v>
      </c>
      <c r="B199" s="979">
        <f t="shared" si="7"/>
        <v>96</v>
      </c>
      <c r="C199" s="1069" t="s">
        <v>111</v>
      </c>
      <c r="D199" s="1072" t="s">
        <v>501</v>
      </c>
      <c r="E199" s="1070">
        <v>197</v>
      </c>
      <c r="F199" s="1066" t="s">
        <v>2508</v>
      </c>
      <c r="G199" s="1067" t="s">
        <v>2509</v>
      </c>
      <c r="H199" s="1068">
        <v>1</v>
      </c>
      <c r="I199" s="2"/>
      <c r="K199" s="1072"/>
    </row>
    <row r="200" spans="1:11" x14ac:dyDescent="0.2">
      <c r="A200" s="977" t="str">
        <f t="shared" si="6"/>
        <v>EF_02_97</v>
      </c>
      <c r="B200" s="979">
        <f t="shared" si="7"/>
        <v>97</v>
      </c>
      <c r="C200" s="1069" t="s">
        <v>111</v>
      </c>
      <c r="D200" s="1072" t="s">
        <v>501</v>
      </c>
      <c r="E200" s="1070">
        <v>198</v>
      </c>
      <c r="F200" s="1066" t="s">
        <v>2510</v>
      </c>
      <c r="G200" s="1067" t="s">
        <v>2511</v>
      </c>
      <c r="H200" s="1068">
        <v>1</v>
      </c>
      <c r="I200" s="2"/>
      <c r="K200" s="1072"/>
    </row>
    <row r="201" spans="1:11" x14ac:dyDescent="0.2">
      <c r="A201" s="977" t="str">
        <f t="shared" si="6"/>
        <v>EF_02_98</v>
      </c>
      <c r="B201" s="979">
        <f t="shared" si="7"/>
        <v>98</v>
      </c>
      <c r="C201" s="1069" t="s">
        <v>111</v>
      </c>
      <c r="D201" s="1072" t="s">
        <v>501</v>
      </c>
      <c r="E201" s="1070">
        <v>199</v>
      </c>
      <c r="F201" s="1066" t="s">
        <v>2512</v>
      </c>
      <c r="G201" s="1067" t="s">
        <v>2513</v>
      </c>
      <c r="H201" s="1068">
        <v>1</v>
      </c>
      <c r="I201" s="2"/>
      <c r="K201" s="1072"/>
    </row>
    <row r="202" spans="1:11" x14ac:dyDescent="0.2">
      <c r="A202" s="977" t="str">
        <f t="shared" si="6"/>
        <v>EF_02_99</v>
      </c>
      <c r="B202" s="979">
        <f t="shared" si="7"/>
        <v>99</v>
      </c>
      <c r="C202" s="1069" t="s">
        <v>111</v>
      </c>
      <c r="D202" s="1072" t="s">
        <v>501</v>
      </c>
      <c r="E202" s="1070">
        <v>200</v>
      </c>
      <c r="F202" s="1066" t="s">
        <v>2514</v>
      </c>
      <c r="G202" s="1067" t="s">
        <v>2515</v>
      </c>
      <c r="H202" s="1068">
        <v>1</v>
      </c>
      <c r="I202" s="2"/>
      <c r="K202" s="1072"/>
    </row>
    <row r="203" spans="1:11" x14ac:dyDescent="0.2">
      <c r="A203" s="977" t="str">
        <f t="shared" si="6"/>
        <v>EF_02_100</v>
      </c>
      <c r="B203" s="979">
        <f t="shared" si="7"/>
        <v>100</v>
      </c>
      <c r="C203" s="1069" t="s">
        <v>111</v>
      </c>
      <c r="D203" s="1072" t="s">
        <v>501</v>
      </c>
      <c r="E203" s="1070">
        <v>201</v>
      </c>
      <c r="F203" s="1066" t="s">
        <v>2516</v>
      </c>
      <c r="G203" s="1067" t="s">
        <v>2517</v>
      </c>
      <c r="H203" s="1068">
        <v>1</v>
      </c>
      <c r="I203" s="2"/>
      <c r="K203" s="1072"/>
    </row>
    <row r="204" spans="1:11" x14ac:dyDescent="0.2">
      <c r="A204" s="977" t="str">
        <f t="shared" si="6"/>
        <v>EF_02_101</v>
      </c>
      <c r="B204" s="979">
        <f t="shared" si="7"/>
        <v>101</v>
      </c>
      <c r="C204" s="1069" t="s">
        <v>111</v>
      </c>
      <c r="D204" s="1072" t="s">
        <v>501</v>
      </c>
      <c r="E204" s="1070">
        <v>202</v>
      </c>
      <c r="F204" s="1066" t="s">
        <v>2518</v>
      </c>
      <c r="G204" s="1067" t="s">
        <v>2519</v>
      </c>
      <c r="H204" s="1068">
        <v>1</v>
      </c>
      <c r="I204" s="2"/>
      <c r="K204" s="1072"/>
    </row>
    <row r="205" spans="1:11" x14ac:dyDescent="0.2">
      <c r="A205" s="977" t="str">
        <f t="shared" si="6"/>
        <v>EF_02_102</v>
      </c>
      <c r="B205" s="979">
        <f t="shared" si="7"/>
        <v>102</v>
      </c>
      <c r="C205" s="1069" t="s">
        <v>111</v>
      </c>
      <c r="D205" s="1072" t="s">
        <v>501</v>
      </c>
      <c r="E205" s="1070">
        <v>203</v>
      </c>
      <c r="F205" s="1066" t="s">
        <v>2520</v>
      </c>
      <c r="G205" s="1067" t="s">
        <v>2521</v>
      </c>
      <c r="H205" s="1068">
        <v>1</v>
      </c>
      <c r="I205" s="2"/>
      <c r="K205" s="1072"/>
    </row>
    <row r="206" spans="1:11" x14ac:dyDescent="0.2">
      <c r="A206" s="977" t="str">
        <f t="shared" si="6"/>
        <v>EF_02_103</v>
      </c>
      <c r="B206" s="979">
        <f t="shared" si="7"/>
        <v>103</v>
      </c>
      <c r="C206" s="1069" t="s">
        <v>111</v>
      </c>
      <c r="D206" s="1072" t="s">
        <v>501</v>
      </c>
      <c r="E206" s="1070">
        <v>204</v>
      </c>
      <c r="F206" s="1066" t="s">
        <v>2522</v>
      </c>
      <c r="G206" s="1067" t="s">
        <v>2523</v>
      </c>
      <c r="H206" s="1068">
        <v>1</v>
      </c>
      <c r="I206" s="2"/>
      <c r="K206" s="1072"/>
    </row>
    <row r="207" spans="1:11" x14ac:dyDescent="0.2">
      <c r="A207" s="977" t="str">
        <f t="shared" si="6"/>
        <v>EF_02_104</v>
      </c>
      <c r="B207" s="979">
        <f t="shared" si="7"/>
        <v>104</v>
      </c>
      <c r="C207" s="1069" t="s">
        <v>111</v>
      </c>
      <c r="D207" s="1072" t="s">
        <v>501</v>
      </c>
      <c r="E207" s="1070">
        <v>205</v>
      </c>
      <c r="F207" s="1066" t="s">
        <v>2524</v>
      </c>
      <c r="G207" s="1067" t="s">
        <v>2525</v>
      </c>
      <c r="H207" s="1068">
        <v>1</v>
      </c>
      <c r="I207" s="2"/>
      <c r="K207" s="1072"/>
    </row>
    <row r="208" spans="1:11" x14ac:dyDescent="0.2">
      <c r="A208" s="977" t="str">
        <f t="shared" si="6"/>
        <v>EF_02_105</v>
      </c>
      <c r="B208" s="979">
        <f t="shared" si="7"/>
        <v>105</v>
      </c>
      <c r="C208" s="1069" t="s">
        <v>111</v>
      </c>
      <c r="D208" s="1072" t="s">
        <v>501</v>
      </c>
      <c r="E208" s="1070">
        <v>206</v>
      </c>
      <c r="F208" s="1066" t="s">
        <v>2526</v>
      </c>
      <c r="G208" s="1067" t="s">
        <v>2527</v>
      </c>
      <c r="H208" s="1068">
        <v>1</v>
      </c>
      <c r="I208" s="2"/>
      <c r="K208" s="1072"/>
    </row>
    <row r="209" spans="1:11" x14ac:dyDescent="0.2">
      <c r="A209" s="977" t="str">
        <f t="shared" si="6"/>
        <v>EF_02_106</v>
      </c>
      <c r="B209" s="979">
        <f t="shared" si="7"/>
        <v>106</v>
      </c>
      <c r="C209" s="1069" t="s">
        <v>111</v>
      </c>
      <c r="D209" s="1072" t="s">
        <v>501</v>
      </c>
      <c r="E209" s="1070">
        <v>207</v>
      </c>
      <c r="F209" s="1066" t="s">
        <v>2528</v>
      </c>
      <c r="G209" s="1067" t="s">
        <v>2529</v>
      </c>
      <c r="H209" s="1068">
        <v>1</v>
      </c>
      <c r="I209" s="2"/>
      <c r="K209" s="1072"/>
    </row>
    <row r="210" spans="1:11" x14ac:dyDescent="0.2">
      <c r="A210" s="977" t="str">
        <f t="shared" si="6"/>
        <v>EF_02_107</v>
      </c>
      <c r="B210" s="979">
        <f t="shared" si="7"/>
        <v>107</v>
      </c>
      <c r="C210" s="1069" t="s">
        <v>111</v>
      </c>
      <c r="D210" s="1072" t="s">
        <v>501</v>
      </c>
      <c r="E210" s="1070">
        <v>208</v>
      </c>
      <c r="F210" s="1066" t="s">
        <v>2530</v>
      </c>
      <c r="G210" s="1067" t="s">
        <v>2531</v>
      </c>
      <c r="H210" s="1068">
        <v>1</v>
      </c>
      <c r="I210" s="2"/>
      <c r="K210" s="1072"/>
    </row>
    <row r="211" spans="1:11" x14ac:dyDescent="0.2">
      <c r="A211" s="977" t="str">
        <f t="shared" si="6"/>
        <v>EF_02_108</v>
      </c>
      <c r="B211" s="979">
        <f t="shared" si="7"/>
        <v>108</v>
      </c>
      <c r="C211" s="1069" t="s">
        <v>111</v>
      </c>
      <c r="D211" s="1072" t="s">
        <v>501</v>
      </c>
      <c r="E211" s="1070">
        <v>209</v>
      </c>
      <c r="F211" s="1066" t="s">
        <v>2532</v>
      </c>
      <c r="G211" s="1067" t="s">
        <v>2533</v>
      </c>
      <c r="H211" s="1068">
        <v>1</v>
      </c>
      <c r="I211" s="2"/>
      <c r="K211" s="1072"/>
    </row>
    <row r="212" spans="1:11" x14ac:dyDescent="0.2">
      <c r="A212" s="977" t="str">
        <f t="shared" si="6"/>
        <v>EF_02_109</v>
      </c>
      <c r="B212" s="979">
        <f t="shared" si="7"/>
        <v>109</v>
      </c>
      <c r="C212" s="1069" t="s">
        <v>111</v>
      </c>
      <c r="D212" s="1072" t="s">
        <v>501</v>
      </c>
      <c r="E212" s="1070">
        <v>210</v>
      </c>
      <c r="F212" s="1066" t="s">
        <v>2534</v>
      </c>
      <c r="G212" s="1067" t="s">
        <v>2535</v>
      </c>
      <c r="H212" s="1068">
        <v>1</v>
      </c>
      <c r="I212" s="2"/>
      <c r="K212" s="1072"/>
    </row>
    <row r="213" spans="1:11" x14ac:dyDescent="0.2">
      <c r="A213" s="977" t="str">
        <f t="shared" si="6"/>
        <v>EF_02_110</v>
      </c>
      <c r="B213" s="979">
        <f t="shared" si="7"/>
        <v>110</v>
      </c>
      <c r="C213" s="1069" t="s">
        <v>111</v>
      </c>
      <c r="D213" s="1072" t="s">
        <v>501</v>
      </c>
      <c r="E213" s="1070">
        <v>211</v>
      </c>
      <c r="F213" s="1066" t="s">
        <v>2536</v>
      </c>
      <c r="G213" s="1067" t="s">
        <v>2537</v>
      </c>
      <c r="H213" s="1068">
        <v>1</v>
      </c>
      <c r="I213" s="2"/>
      <c r="K213" s="1072"/>
    </row>
    <row r="214" spans="1:11" x14ac:dyDescent="0.2">
      <c r="A214" s="977" t="str">
        <f t="shared" si="6"/>
        <v>EF_02_111</v>
      </c>
      <c r="B214" s="979">
        <f t="shared" si="7"/>
        <v>111</v>
      </c>
      <c r="C214" s="1069" t="s">
        <v>111</v>
      </c>
      <c r="D214" s="1072" t="s">
        <v>501</v>
      </c>
      <c r="E214" s="1070">
        <v>212</v>
      </c>
      <c r="F214" s="1066" t="s">
        <v>2538</v>
      </c>
      <c r="G214" s="1067" t="s">
        <v>2539</v>
      </c>
      <c r="H214" s="1068">
        <v>1</v>
      </c>
      <c r="I214" s="2"/>
      <c r="K214" s="1072"/>
    </row>
    <row r="215" spans="1:11" x14ac:dyDescent="0.2">
      <c r="A215" s="977" t="str">
        <f t="shared" si="6"/>
        <v>EF_02_112</v>
      </c>
      <c r="B215" s="979">
        <f t="shared" si="7"/>
        <v>112</v>
      </c>
      <c r="C215" s="1069" t="s">
        <v>111</v>
      </c>
      <c r="D215" s="1072" t="s">
        <v>501</v>
      </c>
      <c r="E215" s="1070">
        <v>213</v>
      </c>
      <c r="F215" s="1066" t="s">
        <v>2540</v>
      </c>
      <c r="G215" s="1067" t="s">
        <v>2541</v>
      </c>
      <c r="H215" s="1068">
        <v>1</v>
      </c>
      <c r="I215" s="2"/>
      <c r="K215" s="1072"/>
    </row>
    <row r="216" spans="1:11" x14ac:dyDescent="0.2">
      <c r="A216" s="977" t="str">
        <f t="shared" si="6"/>
        <v>EF_02_113</v>
      </c>
      <c r="B216" s="979">
        <f t="shared" si="7"/>
        <v>113</v>
      </c>
      <c r="C216" s="1069" t="s">
        <v>111</v>
      </c>
      <c r="D216" s="1072" t="s">
        <v>501</v>
      </c>
      <c r="E216" s="1070">
        <v>214</v>
      </c>
      <c r="F216" s="1066" t="s">
        <v>2542</v>
      </c>
      <c r="G216" s="1067" t="s">
        <v>2543</v>
      </c>
      <c r="H216" s="1068">
        <v>1</v>
      </c>
      <c r="I216" s="2"/>
      <c r="K216" s="1072"/>
    </row>
    <row r="217" spans="1:11" x14ac:dyDescent="0.2">
      <c r="A217" s="977" t="str">
        <f t="shared" si="6"/>
        <v>EF_02_114</v>
      </c>
      <c r="B217" s="979">
        <f t="shared" si="7"/>
        <v>114</v>
      </c>
      <c r="C217" s="1069" t="s">
        <v>111</v>
      </c>
      <c r="D217" s="1072" t="s">
        <v>501</v>
      </c>
      <c r="E217" s="1070">
        <v>215</v>
      </c>
      <c r="F217" s="1066" t="s">
        <v>2544</v>
      </c>
      <c r="G217" s="1067" t="s">
        <v>2545</v>
      </c>
      <c r="H217" s="1068">
        <v>1</v>
      </c>
      <c r="I217" s="2"/>
      <c r="K217" s="1072"/>
    </row>
    <row r="218" spans="1:11" x14ac:dyDescent="0.2">
      <c r="A218" s="977" t="str">
        <f t="shared" si="6"/>
        <v>EF_02_115</v>
      </c>
      <c r="B218" s="979">
        <f t="shared" si="7"/>
        <v>115</v>
      </c>
      <c r="C218" s="1069" t="s">
        <v>111</v>
      </c>
      <c r="D218" s="1072" t="s">
        <v>501</v>
      </c>
      <c r="E218" s="1070">
        <v>216</v>
      </c>
      <c r="F218" s="1066" t="s">
        <v>2546</v>
      </c>
      <c r="G218" s="1067" t="s">
        <v>2547</v>
      </c>
      <c r="H218" s="1068">
        <v>1</v>
      </c>
      <c r="I218" s="2"/>
      <c r="K218" s="1072"/>
    </row>
    <row r="219" spans="1:11" x14ac:dyDescent="0.2">
      <c r="A219" s="977" t="str">
        <f t="shared" si="6"/>
        <v>EF_02_116</v>
      </c>
      <c r="B219" s="979">
        <f t="shared" si="7"/>
        <v>116</v>
      </c>
      <c r="C219" s="1069" t="s">
        <v>111</v>
      </c>
      <c r="D219" s="1072" t="s">
        <v>501</v>
      </c>
      <c r="E219" s="1070">
        <v>217</v>
      </c>
      <c r="F219" s="1066" t="s">
        <v>2548</v>
      </c>
      <c r="G219" s="1067" t="s">
        <v>2549</v>
      </c>
      <c r="H219" s="1068">
        <v>1</v>
      </c>
      <c r="I219" s="2"/>
      <c r="K219" s="1072"/>
    </row>
    <row r="220" spans="1:11" x14ac:dyDescent="0.2">
      <c r="A220" s="977" t="str">
        <f t="shared" si="6"/>
        <v>EF_02_117</v>
      </c>
      <c r="B220" s="979">
        <f t="shared" si="7"/>
        <v>117</v>
      </c>
      <c r="C220" s="1069" t="s">
        <v>111</v>
      </c>
      <c r="D220" s="1072" t="s">
        <v>501</v>
      </c>
      <c r="E220" s="1070">
        <v>218</v>
      </c>
      <c r="F220" s="1066" t="s">
        <v>2550</v>
      </c>
      <c r="G220" s="1067" t="s">
        <v>2551</v>
      </c>
      <c r="H220" s="1068">
        <v>1</v>
      </c>
      <c r="I220" s="2"/>
      <c r="K220" s="1072"/>
    </row>
    <row r="221" spans="1:11" x14ac:dyDescent="0.2">
      <c r="A221" s="977" t="str">
        <f t="shared" si="6"/>
        <v>EF_02_118</v>
      </c>
      <c r="B221" s="979">
        <f t="shared" si="7"/>
        <v>118</v>
      </c>
      <c r="C221" s="1069" t="s">
        <v>111</v>
      </c>
      <c r="D221" s="1072" t="s">
        <v>501</v>
      </c>
      <c r="E221" s="1070">
        <v>219</v>
      </c>
      <c r="F221" s="1066" t="s">
        <v>2552</v>
      </c>
      <c r="G221" s="1067" t="s">
        <v>2553</v>
      </c>
      <c r="H221" s="1068">
        <v>1</v>
      </c>
      <c r="I221" s="2"/>
      <c r="K221" s="1072"/>
    </row>
    <row r="222" spans="1:11" x14ac:dyDescent="0.2">
      <c r="A222" s="977" t="str">
        <f t="shared" si="6"/>
        <v>EF_02_119</v>
      </c>
      <c r="B222" s="979">
        <f t="shared" si="7"/>
        <v>119</v>
      </c>
      <c r="C222" s="1069" t="s">
        <v>111</v>
      </c>
      <c r="D222" s="1072" t="s">
        <v>501</v>
      </c>
      <c r="E222" s="1070">
        <v>220</v>
      </c>
      <c r="F222" s="1066" t="s">
        <v>2554</v>
      </c>
      <c r="G222" s="1067" t="s">
        <v>2555</v>
      </c>
      <c r="H222" s="1068">
        <v>1</v>
      </c>
      <c r="I222" s="2"/>
      <c r="K222" s="1072"/>
    </row>
    <row r="223" spans="1:11" x14ac:dyDescent="0.2">
      <c r="A223" s="977" t="str">
        <f t="shared" si="6"/>
        <v>EF_02_120</v>
      </c>
      <c r="B223" s="979">
        <f t="shared" si="7"/>
        <v>120</v>
      </c>
      <c r="C223" s="1069" t="s">
        <v>111</v>
      </c>
      <c r="D223" s="1072" t="s">
        <v>501</v>
      </c>
      <c r="E223" s="1070">
        <v>221</v>
      </c>
      <c r="F223" s="1066" t="s">
        <v>2556</v>
      </c>
      <c r="G223" s="1067" t="s">
        <v>2557</v>
      </c>
      <c r="H223" s="1068">
        <v>1</v>
      </c>
      <c r="I223" s="2"/>
      <c r="K223" s="1072"/>
    </row>
    <row r="224" spans="1:11" x14ac:dyDescent="0.2">
      <c r="A224" s="977" t="str">
        <f t="shared" si="6"/>
        <v>EF_02_121</v>
      </c>
      <c r="B224" s="979">
        <f t="shared" si="7"/>
        <v>121</v>
      </c>
      <c r="C224" s="1069" t="s">
        <v>111</v>
      </c>
      <c r="D224" s="1072" t="s">
        <v>501</v>
      </c>
      <c r="E224" s="1070">
        <v>222</v>
      </c>
      <c r="F224" s="1066" t="s">
        <v>2558</v>
      </c>
      <c r="G224" s="1067" t="s">
        <v>2559</v>
      </c>
      <c r="H224" s="1068">
        <v>1</v>
      </c>
      <c r="I224" s="2"/>
      <c r="K224" s="1072"/>
    </row>
    <row r="225" spans="1:11" x14ac:dyDescent="0.2">
      <c r="A225" s="977" t="str">
        <f t="shared" si="6"/>
        <v>EF_02_122</v>
      </c>
      <c r="B225" s="979">
        <f t="shared" si="7"/>
        <v>122</v>
      </c>
      <c r="C225" s="1069" t="s">
        <v>111</v>
      </c>
      <c r="D225" s="1072" t="s">
        <v>501</v>
      </c>
      <c r="E225" s="1070">
        <v>223</v>
      </c>
      <c r="F225" s="1066" t="s">
        <v>2560</v>
      </c>
      <c r="G225" s="1067" t="s">
        <v>2561</v>
      </c>
      <c r="H225" s="1068">
        <v>1</v>
      </c>
      <c r="I225" s="2"/>
      <c r="K225" s="1072"/>
    </row>
    <row r="226" spans="1:11" x14ac:dyDescent="0.2">
      <c r="A226" s="977" t="str">
        <f t="shared" si="6"/>
        <v>EF_02_123</v>
      </c>
      <c r="B226" s="979">
        <f t="shared" si="7"/>
        <v>123</v>
      </c>
      <c r="C226" s="1069" t="s">
        <v>111</v>
      </c>
      <c r="D226" s="1072" t="s">
        <v>501</v>
      </c>
      <c r="E226" s="1070">
        <v>224</v>
      </c>
      <c r="F226" s="1066" t="s">
        <v>2562</v>
      </c>
      <c r="G226" s="1067" t="s">
        <v>2563</v>
      </c>
      <c r="H226" s="1068">
        <v>1</v>
      </c>
      <c r="I226" s="2"/>
      <c r="K226" s="1072"/>
    </row>
    <row r="227" spans="1:11" x14ac:dyDescent="0.2">
      <c r="A227" s="977" t="str">
        <f t="shared" si="6"/>
        <v>EF_02_124</v>
      </c>
      <c r="B227" s="979">
        <f t="shared" si="7"/>
        <v>124</v>
      </c>
      <c r="C227" s="1069" t="s">
        <v>111</v>
      </c>
      <c r="D227" s="1072" t="s">
        <v>501</v>
      </c>
      <c r="E227" s="1070">
        <v>225</v>
      </c>
      <c r="F227" s="1066" t="s">
        <v>2564</v>
      </c>
      <c r="G227" s="1067" t="s">
        <v>2565</v>
      </c>
      <c r="H227" s="1068">
        <v>1</v>
      </c>
      <c r="I227" s="2"/>
      <c r="K227" s="1072"/>
    </row>
    <row r="228" spans="1:11" x14ac:dyDescent="0.2">
      <c r="A228" s="977" t="str">
        <f t="shared" si="6"/>
        <v>EF_02_125</v>
      </c>
      <c r="B228" s="979">
        <f t="shared" si="7"/>
        <v>125</v>
      </c>
      <c r="C228" s="1069" t="s">
        <v>111</v>
      </c>
      <c r="D228" s="1072" t="s">
        <v>501</v>
      </c>
      <c r="E228" s="1070">
        <v>226</v>
      </c>
      <c r="F228" s="1066" t="s">
        <v>2566</v>
      </c>
      <c r="G228" s="1067" t="s">
        <v>2567</v>
      </c>
      <c r="H228" s="1068">
        <v>1</v>
      </c>
      <c r="I228" s="2"/>
      <c r="K228" s="1072"/>
    </row>
    <row r="229" spans="1:11" x14ac:dyDescent="0.2">
      <c r="A229" s="977" t="str">
        <f t="shared" si="6"/>
        <v>EF_02_126</v>
      </c>
      <c r="B229" s="979">
        <f t="shared" si="7"/>
        <v>126</v>
      </c>
      <c r="C229" s="1069" t="s">
        <v>111</v>
      </c>
      <c r="D229" s="1072" t="s">
        <v>501</v>
      </c>
      <c r="E229" s="1070">
        <v>227</v>
      </c>
      <c r="F229" s="1066" t="s">
        <v>2568</v>
      </c>
      <c r="G229" s="1067" t="s">
        <v>2569</v>
      </c>
      <c r="H229" s="1068">
        <v>1</v>
      </c>
      <c r="I229" s="2"/>
      <c r="K229" s="1072"/>
    </row>
    <row r="230" spans="1:11" x14ac:dyDescent="0.2">
      <c r="A230" s="977" t="str">
        <f t="shared" si="6"/>
        <v>EF_03_1</v>
      </c>
      <c r="B230" s="979">
        <f t="shared" si="7"/>
        <v>1</v>
      </c>
      <c r="C230" s="1069" t="s">
        <v>111</v>
      </c>
      <c r="D230" s="1072" t="s">
        <v>502</v>
      </c>
      <c r="E230" s="1070">
        <v>228</v>
      </c>
      <c r="F230" s="1066" t="s">
        <v>2570</v>
      </c>
      <c r="G230" s="1067" t="s">
        <v>2571</v>
      </c>
      <c r="H230" s="1068">
        <v>1</v>
      </c>
      <c r="I230" s="2"/>
      <c r="K230" s="1072"/>
    </row>
    <row r="231" spans="1:11" x14ac:dyDescent="0.2">
      <c r="A231" s="977" t="str">
        <f t="shared" si="6"/>
        <v>EF_03_2</v>
      </c>
      <c r="B231" s="979">
        <f t="shared" si="7"/>
        <v>2</v>
      </c>
      <c r="C231" s="1069" t="s">
        <v>111</v>
      </c>
      <c r="D231" s="1072" t="s">
        <v>502</v>
      </c>
      <c r="E231" s="1070">
        <v>229</v>
      </c>
      <c r="F231" s="1066" t="s">
        <v>2572</v>
      </c>
      <c r="G231" s="1067" t="s">
        <v>2573</v>
      </c>
      <c r="H231" s="1068">
        <v>1</v>
      </c>
      <c r="I231" s="2"/>
      <c r="K231" s="1072"/>
    </row>
    <row r="232" spans="1:11" x14ac:dyDescent="0.2">
      <c r="A232" s="977" t="str">
        <f t="shared" si="6"/>
        <v>EF_03_3</v>
      </c>
      <c r="B232" s="979">
        <f t="shared" si="7"/>
        <v>3</v>
      </c>
      <c r="C232" s="1069" t="s">
        <v>111</v>
      </c>
      <c r="D232" s="1072" t="s">
        <v>502</v>
      </c>
      <c r="E232" s="1070">
        <v>230</v>
      </c>
      <c r="F232" s="1066" t="s">
        <v>2574</v>
      </c>
      <c r="G232" s="1067" t="s">
        <v>2575</v>
      </c>
      <c r="H232" s="1068">
        <v>1</v>
      </c>
      <c r="I232" s="2"/>
      <c r="K232" s="1072"/>
    </row>
    <row r="233" spans="1:11" x14ac:dyDescent="0.2">
      <c r="A233" s="977" t="str">
        <f t="shared" si="6"/>
        <v>EF_03_4</v>
      </c>
      <c r="B233" s="979">
        <f t="shared" si="7"/>
        <v>4</v>
      </c>
      <c r="C233" s="1069" t="s">
        <v>111</v>
      </c>
      <c r="D233" s="1072" t="s">
        <v>502</v>
      </c>
      <c r="E233" s="1070">
        <v>231</v>
      </c>
      <c r="F233" s="1066" t="s">
        <v>2576</v>
      </c>
      <c r="G233" s="1067" t="s">
        <v>2577</v>
      </c>
      <c r="H233" s="1068">
        <v>1</v>
      </c>
      <c r="I233" s="2"/>
      <c r="K233" s="1072"/>
    </row>
    <row r="234" spans="1:11" x14ac:dyDescent="0.2">
      <c r="A234" s="977" t="str">
        <f t="shared" si="6"/>
        <v>EF_03_5</v>
      </c>
      <c r="B234" s="979">
        <f t="shared" si="7"/>
        <v>5</v>
      </c>
      <c r="C234" s="1069" t="s">
        <v>111</v>
      </c>
      <c r="D234" s="1072" t="s">
        <v>502</v>
      </c>
      <c r="E234" s="1070">
        <v>232</v>
      </c>
      <c r="F234" s="1066" t="s">
        <v>2578</v>
      </c>
      <c r="G234" s="1067" t="s">
        <v>2579</v>
      </c>
      <c r="H234" s="1068">
        <v>1</v>
      </c>
      <c r="I234" s="2"/>
      <c r="K234" s="1072"/>
    </row>
    <row r="235" spans="1:11" x14ac:dyDescent="0.2">
      <c r="A235" s="977" t="str">
        <f t="shared" si="6"/>
        <v>EF_03_6</v>
      </c>
      <c r="B235" s="979">
        <f t="shared" si="7"/>
        <v>6</v>
      </c>
      <c r="C235" s="1069" t="s">
        <v>111</v>
      </c>
      <c r="D235" s="1072" t="s">
        <v>502</v>
      </c>
      <c r="E235" s="1070">
        <v>233</v>
      </c>
      <c r="F235" s="1066" t="s">
        <v>2580</v>
      </c>
      <c r="G235" s="1067" t="s">
        <v>2581</v>
      </c>
      <c r="H235" s="1068">
        <v>1</v>
      </c>
      <c r="I235" s="2"/>
      <c r="K235" s="1072"/>
    </row>
    <row r="236" spans="1:11" x14ac:dyDescent="0.2">
      <c r="A236" s="977" t="str">
        <f t="shared" si="6"/>
        <v>EF_03_7</v>
      </c>
      <c r="B236" s="979">
        <f t="shared" si="7"/>
        <v>7</v>
      </c>
      <c r="C236" s="1069" t="s">
        <v>111</v>
      </c>
      <c r="D236" s="1072" t="s">
        <v>502</v>
      </c>
      <c r="E236" s="1070">
        <v>234</v>
      </c>
      <c r="F236" s="1066" t="s">
        <v>2582</v>
      </c>
      <c r="G236" s="1067" t="s">
        <v>2583</v>
      </c>
      <c r="H236" s="1068">
        <v>1</v>
      </c>
      <c r="I236" s="2"/>
      <c r="K236" s="1072"/>
    </row>
    <row r="237" spans="1:11" x14ac:dyDescent="0.2">
      <c r="A237" s="977" t="str">
        <f t="shared" si="6"/>
        <v>EF_03_8</v>
      </c>
      <c r="B237" s="979">
        <f t="shared" si="7"/>
        <v>8</v>
      </c>
      <c r="C237" s="1069" t="s">
        <v>111</v>
      </c>
      <c r="D237" s="1072" t="s">
        <v>502</v>
      </c>
      <c r="E237" s="1070">
        <v>235</v>
      </c>
      <c r="F237" s="1066" t="s">
        <v>2584</v>
      </c>
      <c r="G237" s="1067" t="s">
        <v>2585</v>
      </c>
      <c r="H237" s="1068">
        <v>1</v>
      </c>
      <c r="I237" s="2"/>
      <c r="K237" s="1072"/>
    </row>
    <row r="238" spans="1:11" x14ac:dyDescent="0.2">
      <c r="A238" s="977" t="str">
        <f t="shared" si="6"/>
        <v>EF_03_9</v>
      </c>
      <c r="B238" s="979">
        <f t="shared" si="7"/>
        <v>9</v>
      </c>
      <c r="C238" s="1069" t="s">
        <v>111</v>
      </c>
      <c r="D238" s="1072" t="s">
        <v>502</v>
      </c>
      <c r="E238" s="1070">
        <v>236</v>
      </c>
      <c r="F238" s="1066" t="s">
        <v>2586</v>
      </c>
      <c r="G238" s="1067" t="s">
        <v>2587</v>
      </c>
      <c r="H238" s="1068">
        <v>1</v>
      </c>
      <c r="I238" s="2"/>
      <c r="K238" s="1072"/>
    </row>
    <row r="239" spans="1:11" x14ac:dyDescent="0.2">
      <c r="A239" s="977" t="str">
        <f t="shared" si="6"/>
        <v>EF_03_10</v>
      </c>
      <c r="B239" s="979">
        <f t="shared" si="7"/>
        <v>10</v>
      </c>
      <c r="C239" s="1069" t="s">
        <v>111</v>
      </c>
      <c r="D239" s="1072" t="s">
        <v>502</v>
      </c>
      <c r="E239" s="1070">
        <v>237</v>
      </c>
      <c r="F239" s="1066" t="s">
        <v>2588</v>
      </c>
      <c r="G239" s="1067" t="s">
        <v>2589</v>
      </c>
      <c r="H239" s="1068">
        <v>1</v>
      </c>
      <c r="I239" s="2"/>
      <c r="K239" s="1072"/>
    </row>
    <row r="240" spans="1:11" x14ac:dyDescent="0.2">
      <c r="A240" s="977" t="str">
        <f t="shared" si="6"/>
        <v>EF_03_11</v>
      </c>
      <c r="B240" s="979">
        <f t="shared" si="7"/>
        <v>11</v>
      </c>
      <c r="C240" s="1069" t="s">
        <v>111</v>
      </c>
      <c r="D240" s="1072" t="s">
        <v>502</v>
      </c>
      <c r="E240" s="1070">
        <v>238</v>
      </c>
      <c r="F240" s="1066" t="s">
        <v>2590</v>
      </c>
      <c r="G240" s="1067" t="s">
        <v>2591</v>
      </c>
      <c r="H240" s="1068">
        <v>1</v>
      </c>
      <c r="I240" s="2"/>
      <c r="K240" s="1072"/>
    </row>
    <row r="241" spans="1:11" x14ac:dyDescent="0.2">
      <c r="A241" s="977" t="str">
        <f t="shared" si="6"/>
        <v>EF_03_12</v>
      </c>
      <c r="B241" s="979">
        <f t="shared" si="7"/>
        <v>12</v>
      </c>
      <c r="C241" s="1069" t="s">
        <v>111</v>
      </c>
      <c r="D241" s="1072" t="s">
        <v>502</v>
      </c>
      <c r="E241" s="1070">
        <v>239</v>
      </c>
      <c r="F241" s="1066" t="s">
        <v>2592</v>
      </c>
      <c r="G241" s="1067" t="s">
        <v>2593</v>
      </c>
      <c r="H241" s="1068">
        <v>1</v>
      </c>
      <c r="I241" s="2"/>
      <c r="K241" s="1072"/>
    </row>
    <row r="242" spans="1:11" x14ac:dyDescent="0.2">
      <c r="A242" s="977" t="str">
        <f t="shared" si="6"/>
        <v>EF_03_13</v>
      </c>
      <c r="B242" s="979">
        <f t="shared" si="7"/>
        <v>13</v>
      </c>
      <c r="C242" s="1069" t="s">
        <v>111</v>
      </c>
      <c r="D242" s="1072" t="s">
        <v>502</v>
      </c>
      <c r="E242" s="1070">
        <v>240</v>
      </c>
      <c r="F242" s="1066" t="s">
        <v>2594</v>
      </c>
      <c r="G242" s="1067" t="s">
        <v>2595</v>
      </c>
      <c r="H242" s="1068">
        <v>1</v>
      </c>
      <c r="I242" s="2"/>
      <c r="K242" s="1072"/>
    </row>
    <row r="243" spans="1:11" x14ac:dyDescent="0.2">
      <c r="A243" s="977" t="str">
        <f t="shared" si="6"/>
        <v>EF_03_14</v>
      </c>
      <c r="B243" s="979">
        <f t="shared" si="7"/>
        <v>14</v>
      </c>
      <c r="C243" s="1069" t="s">
        <v>111</v>
      </c>
      <c r="D243" s="1072" t="s">
        <v>502</v>
      </c>
      <c r="E243" s="1070">
        <v>241</v>
      </c>
      <c r="F243" s="1066" t="s">
        <v>2596</v>
      </c>
      <c r="G243" s="1067" t="s">
        <v>2597</v>
      </c>
      <c r="H243" s="1068">
        <v>1</v>
      </c>
      <c r="I243" s="2"/>
      <c r="K243" s="1072"/>
    </row>
    <row r="244" spans="1:11" x14ac:dyDescent="0.2">
      <c r="A244" s="977" t="str">
        <f t="shared" si="6"/>
        <v>EF_03_15</v>
      </c>
      <c r="B244" s="979">
        <f t="shared" si="7"/>
        <v>15</v>
      </c>
      <c r="C244" s="1069" t="s">
        <v>111</v>
      </c>
      <c r="D244" s="1072" t="s">
        <v>502</v>
      </c>
      <c r="E244" s="1070">
        <v>242</v>
      </c>
      <c r="F244" s="1066" t="s">
        <v>2598</v>
      </c>
      <c r="G244" s="1067" t="s">
        <v>2599</v>
      </c>
      <c r="H244" s="1068">
        <v>2</v>
      </c>
      <c r="I244" s="2"/>
      <c r="K244" s="1072"/>
    </row>
    <row r="245" spans="1:11" x14ac:dyDescent="0.2">
      <c r="A245" s="977" t="str">
        <f t="shared" si="6"/>
        <v>EF_03_16</v>
      </c>
      <c r="B245" s="979">
        <f t="shared" si="7"/>
        <v>16</v>
      </c>
      <c r="C245" s="1069" t="s">
        <v>111</v>
      </c>
      <c r="D245" s="1072" t="s">
        <v>502</v>
      </c>
      <c r="E245" s="1070">
        <v>243</v>
      </c>
      <c r="F245" s="1066" t="s">
        <v>2600</v>
      </c>
      <c r="G245" s="1067" t="s">
        <v>2601</v>
      </c>
      <c r="H245" s="1068">
        <v>1</v>
      </c>
      <c r="I245" s="2"/>
      <c r="K245" s="1072"/>
    </row>
    <row r="246" spans="1:11" x14ac:dyDescent="0.2">
      <c r="A246" s="977" t="str">
        <f t="shared" si="6"/>
        <v>EF_03_17</v>
      </c>
      <c r="B246" s="979">
        <f t="shared" si="7"/>
        <v>17</v>
      </c>
      <c r="C246" s="1069" t="s">
        <v>111</v>
      </c>
      <c r="D246" s="1072" t="s">
        <v>502</v>
      </c>
      <c r="E246" s="1070">
        <v>244</v>
      </c>
      <c r="F246" s="1066" t="s">
        <v>2602</v>
      </c>
      <c r="G246" s="1067" t="s">
        <v>2603</v>
      </c>
      <c r="H246" s="1068">
        <v>1</v>
      </c>
      <c r="I246" s="2"/>
      <c r="K246" s="1072"/>
    </row>
    <row r="247" spans="1:11" x14ac:dyDescent="0.2">
      <c r="A247" s="977" t="str">
        <f t="shared" si="6"/>
        <v>EF_03_18</v>
      </c>
      <c r="B247" s="979">
        <f t="shared" si="7"/>
        <v>18</v>
      </c>
      <c r="C247" s="1069" t="s">
        <v>111</v>
      </c>
      <c r="D247" s="1072" t="s">
        <v>502</v>
      </c>
      <c r="E247" s="1070">
        <v>245</v>
      </c>
      <c r="F247" s="1066" t="s">
        <v>2604</v>
      </c>
      <c r="G247" s="1067" t="s">
        <v>2605</v>
      </c>
      <c r="H247" s="1068">
        <v>1</v>
      </c>
      <c r="I247" s="2"/>
      <c r="K247" s="1072"/>
    </row>
    <row r="248" spans="1:11" x14ac:dyDescent="0.2">
      <c r="A248" s="977" t="str">
        <f t="shared" si="6"/>
        <v>EF_03_19</v>
      </c>
      <c r="B248" s="979">
        <f t="shared" si="7"/>
        <v>19</v>
      </c>
      <c r="C248" s="1069" t="s">
        <v>111</v>
      </c>
      <c r="D248" s="1072" t="s">
        <v>502</v>
      </c>
      <c r="E248" s="1070">
        <v>246</v>
      </c>
      <c r="F248" s="1066" t="s">
        <v>2606</v>
      </c>
      <c r="G248" s="1067" t="s">
        <v>2607</v>
      </c>
      <c r="H248" s="1068">
        <v>1</v>
      </c>
      <c r="I248" s="2"/>
      <c r="K248" s="1072"/>
    </row>
    <row r="249" spans="1:11" x14ac:dyDescent="0.2">
      <c r="A249" s="977" t="str">
        <f t="shared" si="6"/>
        <v>EF_03_20</v>
      </c>
      <c r="B249" s="979">
        <f t="shared" si="7"/>
        <v>20</v>
      </c>
      <c r="C249" s="1069" t="s">
        <v>111</v>
      </c>
      <c r="D249" s="1072" t="s">
        <v>502</v>
      </c>
      <c r="E249" s="1070">
        <v>247</v>
      </c>
      <c r="F249" s="1066" t="s">
        <v>2608</v>
      </c>
      <c r="G249" s="1067" t="s">
        <v>2609</v>
      </c>
      <c r="H249" s="1068">
        <v>1</v>
      </c>
      <c r="I249" s="2"/>
      <c r="K249" s="1072"/>
    </row>
    <row r="250" spans="1:11" x14ac:dyDescent="0.2">
      <c r="A250" s="977" t="str">
        <f t="shared" si="6"/>
        <v>EF_03_21</v>
      </c>
      <c r="B250" s="979">
        <f t="shared" si="7"/>
        <v>21</v>
      </c>
      <c r="C250" s="1069" t="s">
        <v>111</v>
      </c>
      <c r="D250" s="1072" t="s">
        <v>502</v>
      </c>
      <c r="E250" s="1070">
        <v>248</v>
      </c>
      <c r="F250" s="1066" t="s">
        <v>2610</v>
      </c>
      <c r="G250" s="1067" t="s">
        <v>2611</v>
      </c>
      <c r="H250" s="1068">
        <v>1</v>
      </c>
      <c r="I250" s="2"/>
      <c r="K250" s="1072"/>
    </row>
    <row r="251" spans="1:11" x14ac:dyDescent="0.2">
      <c r="A251" s="977" t="str">
        <f t="shared" si="6"/>
        <v>EF_03_22</v>
      </c>
      <c r="B251" s="979">
        <f t="shared" si="7"/>
        <v>22</v>
      </c>
      <c r="C251" s="1069" t="s">
        <v>111</v>
      </c>
      <c r="D251" s="1072" t="s">
        <v>502</v>
      </c>
      <c r="E251" s="1070">
        <v>249</v>
      </c>
      <c r="F251" s="1066" t="s">
        <v>2612</v>
      </c>
      <c r="G251" s="1067" t="s">
        <v>2613</v>
      </c>
      <c r="H251" s="1068">
        <v>1</v>
      </c>
      <c r="I251" s="2"/>
      <c r="K251" s="1072"/>
    </row>
    <row r="252" spans="1:11" x14ac:dyDescent="0.2">
      <c r="A252" s="977" t="str">
        <f t="shared" si="6"/>
        <v>EF_03_23</v>
      </c>
      <c r="B252" s="979">
        <f t="shared" si="7"/>
        <v>23</v>
      </c>
      <c r="C252" s="1069" t="s">
        <v>111</v>
      </c>
      <c r="D252" s="1072" t="s">
        <v>502</v>
      </c>
      <c r="E252" s="1070">
        <v>250</v>
      </c>
      <c r="F252" s="1066" t="s">
        <v>2614</v>
      </c>
      <c r="G252" s="1067" t="s">
        <v>2615</v>
      </c>
      <c r="H252" s="1068">
        <v>1</v>
      </c>
      <c r="I252" s="2"/>
      <c r="K252" s="1072"/>
    </row>
    <row r="253" spans="1:11" x14ac:dyDescent="0.2">
      <c r="A253" s="977" t="str">
        <f t="shared" si="6"/>
        <v>EF_03_24</v>
      </c>
      <c r="B253" s="979">
        <f t="shared" si="7"/>
        <v>24</v>
      </c>
      <c r="C253" s="1069" t="s">
        <v>111</v>
      </c>
      <c r="D253" s="1072" t="s">
        <v>502</v>
      </c>
      <c r="E253" s="1070">
        <v>251</v>
      </c>
      <c r="F253" s="1066" t="s">
        <v>2616</v>
      </c>
      <c r="G253" s="1067" t="s">
        <v>2617</v>
      </c>
      <c r="H253" s="1068">
        <v>1</v>
      </c>
      <c r="I253" s="2"/>
      <c r="K253" s="1072"/>
    </row>
    <row r="254" spans="1:11" x14ac:dyDescent="0.2">
      <c r="A254" s="977" t="str">
        <f t="shared" si="6"/>
        <v>EF_03_25</v>
      </c>
      <c r="B254" s="979">
        <f t="shared" si="7"/>
        <v>25</v>
      </c>
      <c r="C254" s="1069" t="s">
        <v>111</v>
      </c>
      <c r="D254" s="1072" t="s">
        <v>502</v>
      </c>
      <c r="E254" s="1070">
        <v>252</v>
      </c>
      <c r="F254" s="1066" t="s">
        <v>2618</v>
      </c>
      <c r="G254" s="1067" t="s">
        <v>2619</v>
      </c>
      <c r="H254" s="1068">
        <v>1</v>
      </c>
      <c r="I254" s="2"/>
      <c r="K254" s="1072"/>
    </row>
    <row r="255" spans="1:11" x14ac:dyDescent="0.2">
      <c r="A255" s="977" t="str">
        <f t="shared" si="6"/>
        <v>EF_03_26</v>
      </c>
      <c r="B255" s="979">
        <f t="shared" si="7"/>
        <v>26</v>
      </c>
      <c r="C255" s="1069" t="s">
        <v>111</v>
      </c>
      <c r="D255" s="1072" t="s">
        <v>502</v>
      </c>
      <c r="E255" s="1070">
        <v>253</v>
      </c>
      <c r="F255" s="1066" t="s">
        <v>2620</v>
      </c>
      <c r="G255" s="1067" t="s">
        <v>2621</v>
      </c>
      <c r="H255" s="1068">
        <v>1</v>
      </c>
      <c r="I255" s="2"/>
      <c r="K255" s="1072"/>
    </row>
    <row r="256" spans="1:11" x14ac:dyDescent="0.2">
      <c r="A256" s="977" t="str">
        <f t="shared" si="6"/>
        <v>EF_03_27</v>
      </c>
      <c r="B256" s="979">
        <f t="shared" si="7"/>
        <v>27</v>
      </c>
      <c r="C256" s="1069" t="s">
        <v>111</v>
      </c>
      <c r="D256" s="1072" t="s">
        <v>502</v>
      </c>
      <c r="E256" s="1070">
        <v>254</v>
      </c>
      <c r="F256" s="1066" t="s">
        <v>2622</v>
      </c>
      <c r="G256" s="1067" t="s">
        <v>2623</v>
      </c>
      <c r="H256" s="1068">
        <v>1</v>
      </c>
      <c r="I256" s="2"/>
      <c r="K256" s="1072"/>
    </row>
    <row r="257" spans="1:11" x14ac:dyDescent="0.2">
      <c r="A257" s="977" t="str">
        <f t="shared" si="6"/>
        <v>EF_03_28</v>
      </c>
      <c r="B257" s="979">
        <f t="shared" si="7"/>
        <v>28</v>
      </c>
      <c r="C257" s="1069" t="s">
        <v>111</v>
      </c>
      <c r="D257" s="1072" t="s">
        <v>502</v>
      </c>
      <c r="E257" s="1070">
        <v>255</v>
      </c>
      <c r="F257" s="1066" t="s">
        <v>2624</v>
      </c>
      <c r="G257" s="1067" t="s">
        <v>2625</v>
      </c>
      <c r="H257" s="1068">
        <v>1</v>
      </c>
      <c r="I257" s="2"/>
      <c r="K257" s="1072"/>
    </row>
    <row r="258" spans="1:11" x14ac:dyDescent="0.2">
      <c r="A258" s="977" t="str">
        <f t="shared" si="6"/>
        <v>EF_03_29</v>
      </c>
      <c r="B258" s="979">
        <f t="shared" si="7"/>
        <v>29</v>
      </c>
      <c r="C258" s="1069" t="s">
        <v>111</v>
      </c>
      <c r="D258" s="1072" t="s">
        <v>502</v>
      </c>
      <c r="E258" s="1070">
        <v>256</v>
      </c>
      <c r="F258" s="1066" t="s">
        <v>2626</v>
      </c>
      <c r="G258" s="1067" t="s">
        <v>2627</v>
      </c>
      <c r="H258" s="1068">
        <v>1</v>
      </c>
      <c r="I258" s="2"/>
      <c r="K258" s="1072"/>
    </row>
    <row r="259" spans="1:11" x14ac:dyDescent="0.2">
      <c r="A259" s="977" t="str">
        <f t="shared" ref="A259:A322" si="8">CONCATENATE(C259,"_",D259,"_",B259)</f>
        <v>EF_03_30</v>
      </c>
      <c r="B259" s="979">
        <f t="shared" si="7"/>
        <v>30</v>
      </c>
      <c r="C259" s="1069" t="s">
        <v>111</v>
      </c>
      <c r="D259" s="1072" t="s">
        <v>502</v>
      </c>
      <c r="E259" s="1070">
        <v>257</v>
      </c>
      <c r="F259" s="1066" t="s">
        <v>2628</v>
      </c>
      <c r="G259" s="1067" t="s">
        <v>2629</v>
      </c>
      <c r="H259" s="1068">
        <v>1</v>
      </c>
      <c r="I259" s="2"/>
      <c r="K259" s="1072"/>
    </row>
    <row r="260" spans="1:11" x14ac:dyDescent="0.2">
      <c r="A260" s="977" t="str">
        <f t="shared" si="8"/>
        <v>EF_03_31</v>
      </c>
      <c r="B260" s="979">
        <f t="shared" si="7"/>
        <v>31</v>
      </c>
      <c r="C260" s="1069" t="s">
        <v>111</v>
      </c>
      <c r="D260" s="1072" t="s">
        <v>502</v>
      </c>
      <c r="E260" s="1070">
        <v>258</v>
      </c>
      <c r="F260" s="1066" t="s">
        <v>2630</v>
      </c>
      <c r="G260" s="1067" t="s">
        <v>2631</v>
      </c>
      <c r="H260" s="1068">
        <v>1</v>
      </c>
      <c r="I260" s="2"/>
      <c r="K260" s="1072"/>
    </row>
    <row r="261" spans="1:11" x14ac:dyDescent="0.2">
      <c r="A261" s="977" t="str">
        <f t="shared" si="8"/>
        <v>EF_03_32</v>
      </c>
      <c r="B261" s="979">
        <f t="shared" ref="B261:B324" si="9">IF(D261&lt;&gt;"",IF(D261=D260,B260+1,1),0)</f>
        <v>32</v>
      </c>
      <c r="C261" s="1069" t="s">
        <v>111</v>
      </c>
      <c r="D261" s="1072" t="s">
        <v>502</v>
      </c>
      <c r="E261" s="1070">
        <v>259</v>
      </c>
      <c r="F261" s="1066" t="s">
        <v>2632</v>
      </c>
      <c r="G261" s="1067" t="s">
        <v>2633</v>
      </c>
      <c r="H261" s="1068">
        <v>1</v>
      </c>
      <c r="I261" s="2"/>
      <c r="K261" s="1072"/>
    </row>
    <row r="262" spans="1:11" x14ac:dyDescent="0.2">
      <c r="A262" s="977" t="str">
        <f t="shared" si="8"/>
        <v>EF_03_33</v>
      </c>
      <c r="B262" s="979">
        <f t="shared" si="9"/>
        <v>33</v>
      </c>
      <c r="C262" s="1069" t="s">
        <v>111</v>
      </c>
      <c r="D262" s="1072" t="s">
        <v>502</v>
      </c>
      <c r="E262" s="1070">
        <v>260</v>
      </c>
      <c r="F262" s="1066" t="s">
        <v>2634</v>
      </c>
      <c r="G262" s="1067" t="s">
        <v>2635</v>
      </c>
      <c r="H262" s="1068">
        <v>1</v>
      </c>
      <c r="I262" s="2"/>
      <c r="K262" s="1072"/>
    </row>
    <row r="263" spans="1:11" x14ac:dyDescent="0.2">
      <c r="A263" s="977" t="str">
        <f t="shared" si="8"/>
        <v>EF_03_34</v>
      </c>
      <c r="B263" s="979">
        <f t="shared" si="9"/>
        <v>34</v>
      </c>
      <c r="C263" s="1069" t="s">
        <v>111</v>
      </c>
      <c r="D263" s="1072" t="s">
        <v>502</v>
      </c>
      <c r="E263" s="1070">
        <v>261</v>
      </c>
      <c r="F263" s="1066" t="s">
        <v>2636</v>
      </c>
      <c r="G263" s="1067" t="s">
        <v>2637</v>
      </c>
      <c r="H263" s="1068">
        <v>1</v>
      </c>
      <c r="I263" s="2"/>
      <c r="K263" s="1072"/>
    </row>
    <row r="264" spans="1:11" x14ac:dyDescent="0.2">
      <c r="A264" s="977" t="str">
        <f t="shared" si="8"/>
        <v>EF_03_35</v>
      </c>
      <c r="B264" s="979">
        <f t="shared" si="9"/>
        <v>35</v>
      </c>
      <c r="C264" s="1069" t="s">
        <v>111</v>
      </c>
      <c r="D264" s="1072" t="s">
        <v>502</v>
      </c>
      <c r="E264" s="1070">
        <v>262</v>
      </c>
      <c r="F264" s="1066" t="s">
        <v>2638</v>
      </c>
      <c r="G264" s="1067" t="s">
        <v>2639</v>
      </c>
      <c r="H264" s="1068">
        <v>1</v>
      </c>
      <c r="I264" s="2"/>
      <c r="K264" s="1072"/>
    </row>
    <row r="265" spans="1:11" x14ac:dyDescent="0.2">
      <c r="A265" s="977" t="str">
        <f t="shared" si="8"/>
        <v>EF_03_36</v>
      </c>
      <c r="B265" s="979">
        <f t="shared" si="9"/>
        <v>36</v>
      </c>
      <c r="C265" s="1069" t="s">
        <v>111</v>
      </c>
      <c r="D265" s="1072" t="s">
        <v>502</v>
      </c>
      <c r="E265" s="1070">
        <v>263</v>
      </c>
      <c r="F265" s="1066" t="s">
        <v>2640</v>
      </c>
      <c r="G265" s="1067" t="s">
        <v>2641</v>
      </c>
      <c r="H265" s="1068">
        <v>1</v>
      </c>
      <c r="I265" s="2"/>
      <c r="K265" s="1072"/>
    </row>
    <row r="266" spans="1:11" x14ac:dyDescent="0.2">
      <c r="A266" s="977" t="str">
        <f t="shared" si="8"/>
        <v>EF_03_37</v>
      </c>
      <c r="B266" s="979">
        <f t="shared" si="9"/>
        <v>37</v>
      </c>
      <c r="C266" s="1069" t="s">
        <v>111</v>
      </c>
      <c r="D266" s="1072" t="s">
        <v>502</v>
      </c>
      <c r="E266" s="1070">
        <v>264</v>
      </c>
      <c r="F266" s="1066" t="s">
        <v>2642</v>
      </c>
      <c r="G266" s="1067" t="s">
        <v>2643</v>
      </c>
      <c r="H266" s="1068">
        <v>1</v>
      </c>
      <c r="I266" s="2"/>
      <c r="K266" s="1072"/>
    </row>
    <row r="267" spans="1:11" x14ac:dyDescent="0.2">
      <c r="A267" s="977" t="str">
        <f t="shared" si="8"/>
        <v>EF_03_38</v>
      </c>
      <c r="B267" s="979">
        <f t="shared" si="9"/>
        <v>38</v>
      </c>
      <c r="C267" s="1069" t="s">
        <v>111</v>
      </c>
      <c r="D267" s="1072" t="s">
        <v>502</v>
      </c>
      <c r="E267" s="1070">
        <v>265</v>
      </c>
      <c r="F267" s="1066" t="s">
        <v>2644</v>
      </c>
      <c r="G267" s="1067" t="s">
        <v>2645</v>
      </c>
      <c r="H267" s="1068">
        <v>1</v>
      </c>
      <c r="I267" s="2"/>
      <c r="K267" s="1072"/>
    </row>
    <row r="268" spans="1:11" x14ac:dyDescent="0.2">
      <c r="A268" s="977" t="str">
        <f t="shared" si="8"/>
        <v>EF_03_39</v>
      </c>
      <c r="B268" s="979">
        <f t="shared" si="9"/>
        <v>39</v>
      </c>
      <c r="C268" s="1069" t="s">
        <v>111</v>
      </c>
      <c r="D268" s="1072" t="s">
        <v>502</v>
      </c>
      <c r="E268" s="1070">
        <v>266</v>
      </c>
      <c r="F268" s="1066" t="s">
        <v>2646</v>
      </c>
      <c r="G268" s="1067" t="s">
        <v>2647</v>
      </c>
      <c r="H268" s="1068">
        <v>1</v>
      </c>
      <c r="I268" s="2"/>
      <c r="K268" s="1072"/>
    </row>
    <row r="269" spans="1:11" x14ac:dyDescent="0.2">
      <c r="A269" s="977" t="str">
        <f t="shared" si="8"/>
        <v>EF_03_40</v>
      </c>
      <c r="B269" s="979">
        <f t="shared" si="9"/>
        <v>40</v>
      </c>
      <c r="C269" s="1069" t="s">
        <v>111</v>
      </c>
      <c r="D269" s="1072" t="s">
        <v>502</v>
      </c>
      <c r="E269" s="1070">
        <v>267</v>
      </c>
      <c r="F269" s="1066" t="s">
        <v>2648</v>
      </c>
      <c r="G269" s="1067" t="s">
        <v>2649</v>
      </c>
      <c r="H269" s="1068">
        <v>1</v>
      </c>
      <c r="I269" s="2"/>
      <c r="K269" s="1072"/>
    </row>
    <row r="270" spans="1:11" x14ac:dyDescent="0.2">
      <c r="A270" s="977" t="str">
        <f t="shared" si="8"/>
        <v>EF_03_41</v>
      </c>
      <c r="B270" s="979">
        <f t="shared" si="9"/>
        <v>41</v>
      </c>
      <c r="C270" s="1069" t="s">
        <v>111</v>
      </c>
      <c r="D270" s="1072" t="s">
        <v>502</v>
      </c>
      <c r="E270" s="1070">
        <v>268</v>
      </c>
      <c r="F270" s="1066" t="s">
        <v>2650</v>
      </c>
      <c r="G270" s="1067" t="s">
        <v>2651</v>
      </c>
      <c r="H270" s="1068">
        <v>1</v>
      </c>
      <c r="I270" s="2"/>
      <c r="K270" s="1072"/>
    </row>
    <row r="271" spans="1:11" x14ac:dyDescent="0.2">
      <c r="A271" s="977" t="str">
        <f t="shared" si="8"/>
        <v>EF_03_42</v>
      </c>
      <c r="B271" s="979">
        <f t="shared" si="9"/>
        <v>42</v>
      </c>
      <c r="C271" s="1069" t="s">
        <v>111</v>
      </c>
      <c r="D271" s="1072" t="s">
        <v>502</v>
      </c>
      <c r="E271" s="1070">
        <v>269</v>
      </c>
      <c r="F271" s="1066" t="s">
        <v>2652</v>
      </c>
      <c r="G271" s="1067" t="s">
        <v>2653</v>
      </c>
      <c r="H271" s="1068">
        <v>1</v>
      </c>
      <c r="I271" s="2"/>
      <c r="K271" s="1072"/>
    </row>
    <row r="272" spans="1:11" x14ac:dyDescent="0.2">
      <c r="A272" s="977" t="str">
        <f t="shared" si="8"/>
        <v>EF_03_43</v>
      </c>
      <c r="B272" s="979">
        <f t="shared" si="9"/>
        <v>43</v>
      </c>
      <c r="C272" s="1069" t="s">
        <v>111</v>
      </c>
      <c r="D272" s="1072" t="s">
        <v>502</v>
      </c>
      <c r="E272" s="1070">
        <v>270</v>
      </c>
      <c r="F272" s="1066" t="s">
        <v>2654</v>
      </c>
      <c r="G272" s="1067" t="s">
        <v>2655</v>
      </c>
      <c r="H272" s="1068">
        <v>1</v>
      </c>
      <c r="I272" s="2"/>
      <c r="K272" s="1072"/>
    </row>
    <row r="273" spans="1:11" x14ac:dyDescent="0.2">
      <c r="A273" s="977" t="str">
        <f t="shared" si="8"/>
        <v>EF_03_44</v>
      </c>
      <c r="B273" s="979">
        <f t="shared" si="9"/>
        <v>44</v>
      </c>
      <c r="C273" s="1069" t="s">
        <v>111</v>
      </c>
      <c r="D273" s="1072" t="s">
        <v>502</v>
      </c>
      <c r="E273" s="1070">
        <v>271</v>
      </c>
      <c r="F273" s="1066" t="s">
        <v>2656</v>
      </c>
      <c r="G273" s="1067" t="s">
        <v>2657</v>
      </c>
      <c r="H273" s="1068">
        <v>1</v>
      </c>
      <c r="I273" s="2"/>
      <c r="K273" s="1072"/>
    </row>
    <row r="274" spans="1:11" x14ac:dyDescent="0.2">
      <c r="A274" s="977" t="str">
        <f t="shared" si="8"/>
        <v>EF_03_45</v>
      </c>
      <c r="B274" s="979">
        <f t="shared" si="9"/>
        <v>45</v>
      </c>
      <c r="C274" s="1069" t="s">
        <v>111</v>
      </c>
      <c r="D274" s="1072" t="s">
        <v>502</v>
      </c>
      <c r="E274" s="1070">
        <v>272</v>
      </c>
      <c r="F274" s="1066" t="s">
        <v>2658</v>
      </c>
      <c r="G274" s="1067" t="s">
        <v>2659</v>
      </c>
      <c r="H274" s="1068">
        <v>1</v>
      </c>
      <c r="I274" s="2"/>
      <c r="K274" s="1072"/>
    </row>
    <row r="275" spans="1:11" x14ac:dyDescent="0.2">
      <c r="A275" s="977" t="str">
        <f t="shared" si="8"/>
        <v>EF_03_46</v>
      </c>
      <c r="B275" s="979">
        <f t="shared" si="9"/>
        <v>46</v>
      </c>
      <c r="C275" s="1069" t="s">
        <v>111</v>
      </c>
      <c r="D275" s="1072" t="s">
        <v>502</v>
      </c>
      <c r="E275" s="1070">
        <v>273</v>
      </c>
      <c r="F275" s="1066" t="s">
        <v>2660</v>
      </c>
      <c r="G275" s="1067" t="s">
        <v>2661</v>
      </c>
      <c r="H275" s="1068">
        <v>1</v>
      </c>
      <c r="I275" s="2"/>
      <c r="K275" s="1072"/>
    </row>
    <row r="276" spans="1:11" x14ac:dyDescent="0.2">
      <c r="A276" s="977" t="str">
        <f t="shared" si="8"/>
        <v>EF_03_47</v>
      </c>
      <c r="B276" s="979">
        <f t="shared" si="9"/>
        <v>47</v>
      </c>
      <c r="C276" s="1069" t="s">
        <v>111</v>
      </c>
      <c r="D276" s="1072" t="s">
        <v>502</v>
      </c>
      <c r="E276" s="1070">
        <v>274</v>
      </c>
      <c r="F276" s="1066" t="s">
        <v>2662</v>
      </c>
      <c r="G276" s="1067" t="s">
        <v>2663</v>
      </c>
      <c r="H276" s="1068">
        <v>1</v>
      </c>
      <c r="I276" s="2"/>
      <c r="K276" s="1072"/>
    </row>
    <row r="277" spans="1:11" x14ac:dyDescent="0.2">
      <c r="A277" s="977" t="str">
        <f t="shared" si="8"/>
        <v>EF_03_48</v>
      </c>
      <c r="B277" s="979">
        <f t="shared" si="9"/>
        <v>48</v>
      </c>
      <c r="C277" s="1069" t="s">
        <v>111</v>
      </c>
      <c r="D277" s="1072" t="s">
        <v>502</v>
      </c>
      <c r="E277" s="1070">
        <v>275</v>
      </c>
      <c r="F277" s="1066" t="s">
        <v>2664</v>
      </c>
      <c r="G277" s="1067" t="s">
        <v>2665</v>
      </c>
      <c r="H277" s="1068">
        <v>1</v>
      </c>
      <c r="I277" s="2"/>
      <c r="K277" s="1072"/>
    </row>
    <row r="278" spans="1:11" x14ac:dyDescent="0.2">
      <c r="A278" s="977" t="str">
        <f t="shared" si="8"/>
        <v>EF_03_49</v>
      </c>
      <c r="B278" s="979">
        <f t="shared" si="9"/>
        <v>49</v>
      </c>
      <c r="C278" s="1069" t="s">
        <v>111</v>
      </c>
      <c r="D278" s="1072" t="s">
        <v>502</v>
      </c>
      <c r="E278" s="1070">
        <v>276</v>
      </c>
      <c r="F278" s="1066" t="s">
        <v>2666</v>
      </c>
      <c r="G278" s="1067" t="s">
        <v>2667</v>
      </c>
      <c r="H278" s="1068">
        <v>1</v>
      </c>
      <c r="I278" s="2"/>
      <c r="K278" s="1072"/>
    </row>
    <row r="279" spans="1:11" x14ac:dyDescent="0.2">
      <c r="A279" s="977" t="str">
        <f t="shared" si="8"/>
        <v>EF_03_50</v>
      </c>
      <c r="B279" s="979">
        <f t="shared" si="9"/>
        <v>50</v>
      </c>
      <c r="C279" s="1069" t="s">
        <v>111</v>
      </c>
      <c r="D279" s="1072" t="s">
        <v>502</v>
      </c>
      <c r="E279" s="1070">
        <v>277</v>
      </c>
      <c r="F279" s="1066" t="s">
        <v>2668</v>
      </c>
      <c r="G279" s="1067" t="s">
        <v>2669</v>
      </c>
      <c r="H279" s="1068">
        <v>1</v>
      </c>
      <c r="I279" s="2"/>
      <c r="K279" s="1072"/>
    </row>
    <row r="280" spans="1:11" x14ac:dyDescent="0.2">
      <c r="A280" s="977" t="str">
        <f t="shared" si="8"/>
        <v>EF_03_51</v>
      </c>
      <c r="B280" s="979">
        <f t="shared" si="9"/>
        <v>51</v>
      </c>
      <c r="C280" s="1069" t="s">
        <v>111</v>
      </c>
      <c r="D280" s="1072" t="s">
        <v>502</v>
      </c>
      <c r="E280" s="1070">
        <v>278</v>
      </c>
      <c r="F280" s="1066" t="s">
        <v>2670</v>
      </c>
      <c r="G280" s="1067" t="s">
        <v>2671</v>
      </c>
      <c r="H280" s="1068">
        <v>1</v>
      </c>
      <c r="I280" s="2"/>
      <c r="K280" s="1072"/>
    </row>
    <row r="281" spans="1:11" x14ac:dyDescent="0.2">
      <c r="A281" s="977" t="str">
        <f t="shared" si="8"/>
        <v>EF_03_52</v>
      </c>
      <c r="B281" s="979">
        <f t="shared" si="9"/>
        <v>52</v>
      </c>
      <c r="C281" s="1069" t="s">
        <v>111</v>
      </c>
      <c r="D281" s="1072" t="s">
        <v>502</v>
      </c>
      <c r="E281" s="1070">
        <v>279</v>
      </c>
      <c r="F281" s="1066" t="s">
        <v>2672</v>
      </c>
      <c r="G281" s="1067" t="s">
        <v>2673</v>
      </c>
      <c r="H281" s="1068">
        <v>1</v>
      </c>
      <c r="I281" s="2"/>
      <c r="K281" s="1072"/>
    </row>
    <row r="282" spans="1:11" x14ac:dyDescent="0.2">
      <c r="A282" s="977" t="str">
        <f t="shared" si="8"/>
        <v>EF_03_53</v>
      </c>
      <c r="B282" s="979">
        <f t="shared" si="9"/>
        <v>53</v>
      </c>
      <c r="C282" s="1069" t="s">
        <v>111</v>
      </c>
      <c r="D282" s="1072" t="s">
        <v>502</v>
      </c>
      <c r="E282" s="1070">
        <v>280</v>
      </c>
      <c r="F282" s="1066" t="s">
        <v>2674</v>
      </c>
      <c r="G282" s="1067" t="s">
        <v>2675</v>
      </c>
      <c r="H282" s="1068">
        <v>1</v>
      </c>
      <c r="I282" s="2"/>
      <c r="K282" s="1072"/>
    </row>
    <row r="283" spans="1:11" x14ac:dyDescent="0.2">
      <c r="A283" s="977" t="str">
        <f t="shared" si="8"/>
        <v>EF_03_54</v>
      </c>
      <c r="B283" s="979">
        <f t="shared" si="9"/>
        <v>54</v>
      </c>
      <c r="C283" s="1069" t="s">
        <v>111</v>
      </c>
      <c r="D283" s="1072" t="s">
        <v>502</v>
      </c>
      <c r="E283" s="1070">
        <v>281</v>
      </c>
      <c r="F283" s="1066" t="s">
        <v>2676</v>
      </c>
      <c r="G283" s="1067" t="s">
        <v>2677</v>
      </c>
      <c r="H283" s="1068">
        <v>1</v>
      </c>
      <c r="I283" s="2"/>
      <c r="K283" s="1072"/>
    </row>
    <row r="284" spans="1:11" x14ac:dyDescent="0.2">
      <c r="A284" s="977" t="str">
        <f t="shared" si="8"/>
        <v>EF_03_55</v>
      </c>
      <c r="B284" s="979">
        <f t="shared" si="9"/>
        <v>55</v>
      </c>
      <c r="C284" s="1069" t="s">
        <v>111</v>
      </c>
      <c r="D284" s="1072" t="s">
        <v>502</v>
      </c>
      <c r="E284" s="1070">
        <v>282</v>
      </c>
      <c r="F284" s="1066" t="s">
        <v>2678</v>
      </c>
      <c r="G284" s="1067" t="s">
        <v>2679</v>
      </c>
      <c r="H284" s="1068">
        <v>1</v>
      </c>
      <c r="I284" s="2"/>
      <c r="K284" s="1072"/>
    </row>
    <row r="285" spans="1:11" x14ac:dyDescent="0.2">
      <c r="A285" s="977" t="str">
        <f t="shared" si="8"/>
        <v>EF_03_56</v>
      </c>
      <c r="B285" s="979">
        <f t="shared" si="9"/>
        <v>56</v>
      </c>
      <c r="C285" s="1069" t="s">
        <v>111</v>
      </c>
      <c r="D285" s="1072" t="s">
        <v>502</v>
      </c>
      <c r="E285" s="1070">
        <v>283</v>
      </c>
      <c r="F285" s="1066" t="s">
        <v>2680</v>
      </c>
      <c r="G285" s="1067" t="s">
        <v>2681</v>
      </c>
      <c r="H285" s="1068">
        <v>1</v>
      </c>
      <c r="I285" s="2"/>
      <c r="K285" s="1072"/>
    </row>
    <row r="286" spans="1:11" x14ac:dyDescent="0.2">
      <c r="A286" s="977" t="str">
        <f t="shared" si="8"/>
        <v>EF_03_57</v>
      </c>
      <c r="B286" s="979">
        <f t="shared" si="9"/>
        <v>57</v>
      </c>
      <c r="C286" s="1069" t="s">
        <v>111</v>
      </c>
      <c r="D286" s="1072" t="s">
        <v>502</v>
      </c>
      <c r="E286" s="1070">
        <v>284</v>
      </c>
      <c r="F286" s="1066" t="s">
        <v>2682</v>
      </c>
      <c r="G286" s="1067" t="s">
        <v>2683</v>
      </c>
      <c r="H286" s="1068">
        <v>1</v>
      </c>
      <c r="I286" s="2"/>
      <c r="K286" s="1072"/>
    </row>
    <row r="287" spans="1:11" x14ac:dyDescent="0.2">
      <c r="A287" s="977" t="str">
        <f t="shared" si="8"/>
        <v>EF_03_58</v>
      </c>
      <c r="B287" s="979">
        <f t="shared" si="9"/>
        <v>58</v>
      </c>
      <c r="C287" s="1069" t="s">
        <v>111</v>
      </c>
      <c r="D287" s="1072" t="s">
        <v>502</v>
      </c>
      <c r="E287" s="1070">
        <v>285</v>
      </c>
      <c r="F287" s="1066" t="s">
        <v>2684</v>
      </c>
      <c r="G287" s="1067" t="s">
        <v>2685</v>
      </c>
      <c r="H287" s="1068">
        <v>1</v>
      </c>
      <c r="I287" s="2"/>
      <c r="K287" s="1072"/>
    </row>
    <row r="288" spans="1:11" x14ac:dyDescent="0.2">
      <c r="A288" s="977" t="str">
        <f t="shared" si="8"/>
        <v>EF_03_59</v>
      </c>
      <c r="B288" s="979">
        <f t="shared" si="9"/>
        <v>59</v>
      </c>
      <c r="C288" s="1069" t="s">
        <v>111</v>
      </c>
      <c r="D288" s="1072" t="s">
        <v>502</v>
      </c>
      <c r="E288" s="1070">
        <v>286</v>
      </c>
      <c r="F288" s="1066" t="s">
        <v>2686</v>
      </c>
      <c r="G288" s="1067" t="s">
        <v>2687</v>
      </c>
      <c r="H288" s="1068">
        <v>1</v>
      </c>
      <c r="I288" s="2"/>
      <c r="K288" s="1072"/>
    </row>
    <row r="289" spans="1:11" x14ac:dyDescent="0.2">
      <c r="A289" s="977" t="str">
        <f t="shared" si="8"/>
        <v>EF_03_60</v>
      </c>
      <c r="B289" s="979">
        <f t="shared" si="9"/>
        <v>60</v>
      </c>
      <c r="C289" s="1069" t="s">
        <v>111</v>
      </c>
      <c r="D289" s="1072" t="s">
        <v>502</v>
      </c>
      <c r="E289" s="1070">
        <v>287</v>
      </c>
      <c r="F289" s="1066" t="s">
        <v>2688</v>
      </c>
      <c r="G289" s="1067" t="s">
        <v>2689</v>
      </c>
      <c r="H289" s="1068">
        <v>1</v>
      </c>
      <c r="I289" s="2"/>
      <c r="K289" s="1072"/>
    </row>
    <row r="290" spans="1:11" x14ac:dyDescent="0.2">
      <c r="A290" s="977" t="str">
        <f t="shared" si="8"/>
        <v>EF_03_61</v>
      </c>
      <c r="B290" s="979">
        <f t="shared" si="9"/>
        <v>61</v>
      </c>
      <c r="C290" s="1069" t="s">
        <v>111</v>
      </c>
      <c r="D290" s="1072" t="s">
        <v>502</v>
      </c>
      <c r="E290" s="1070">
        <v>288</v>
      </c>
      <c r="F290" s="1066" t="s">
        <v>2690</v>
      </c>
      <c r="G290" s="1067" t="s">
        <v>2691</v>
      </c>
      <c r="H290" s="1068">
        <v>1</v>
      </c>
      <c r="I290" s="2"/>
      <c r="K290" s="1072"/>
    </row>
    <row r="291" spans="1:11" x14ac:dyDescent="0.2">
      <c r="A291" s="977" t="str">
        <f t="shared" si="8"/>
        <v>EF_03_62</v>
      </c>
      <c r="B291" s="979">
        <f t="shared" si="9"/>
        <v>62</v>
      </c>
      <c r="C291" s="1069" t="s">
        <v>111</v>
      </c>
      <c r="D291" s="1072" t="s">
        <v>502</v>
      </c>
      <c r="E291" s="1070">
        <v>289</v>
      </c>
      <c r="F291" s="1066" t="s">
        <v>2692</v>
      </c>
      <c r="G291" s="1067" t="s">
        <v>2693</v>
      </c>
      <c r="H291" s="1068">
        <v>1</v>
      </c>
      <c r="I291" s="2"/>
      <c r="K291" s="1072"/>
    </row>
    <row r="292" spans="1:11" x14ac:dyDescent="0.2">
      <c r="A292" s="977" t="str">
        <f t="shared" si="8"/>
        <v>EF_03_63</v>
      </c>
      <c r="B292" s="979">
        <f t="shared" si="9"/>
        <v>63</v>
      </c>
      <c r="C292" s="1069" t="s">
        <v>111</v>
      </c>
      <c r="D292" s="1072" t="s">
        <v>502</v>
      </c>
      <c r="E292" s="1070">
        <v>290</v>
      </c>
      <c r="F292" s="1066" t="s">
        <v>2694</v>
      </c>
      <c r="G292" s="1067" t="s">
        <v>2695</v>
      </c>
      <c r="H292" s="1068">
        <v>1</v>
      </c>
      <c r="I292" s="2"/>
      <c r="K292" s="1072"/>
    </row>
    <row r="293" spans="1:11" x14ac:dyDescent="0.2">
      <c r="A293" s="977" t="str">
        <f t="shared" si="8"/>
        <v>EF_03_64</v>
      </c>
      <c r="B293" s="979">
        <f t="shared" si="9"/>
        <v>64</v>
      </c>
      <c r="C293" s="1069" t="s">
        <v>111</v>
      </c>
      <c r="D293" s="1072" t="s">
        <v>502</v>
      </c>
      <c r="E293" s="1070">
        <v>291</v>
      </c>
      <c r="F293" s="1066" t="s">
        <v>2696</v>
      </c>
      <c r="G293" s="1067" t="s">
        <v>2697</v>
      </c>
      <c r="H293" s="1068">
        <v>1</v>
      </c>
      <c r="I293" s="2"/>
      <c r="K293" s="1072"/>
    </row>
    <row r="294" spans="1:11" x14ac:dyDescent="0.2">
      <c r="A294" s="977" t="str">
        <f t="shared" si="8"/>
        <v>EF_03_65</v>
      </c>
      <c r="B294" s="979">
        <f t="shared" si="9"/>
        <v>65</v>
      </c>
      <c r="C294" s="1069" t="s">
        <v>111</v>
      </c>
      <c r="D294" s="1072" t="s">
        <v>502</v>
      </c>
      <c r="E294" s="1070">
        <v>292</v>
      </c>
      <c r="F294" s="1066" t="s">
        <v>2698</v>
      </c>
      <c r="G294" s="1067" t="s">
        <v>2699</v>
      </c>
      <c r="H294" s="1068">
        <v>1</v>
      </c>
      <c r="I294" s="2"/>
      <c r="K294" s="1072"/>
    </row>
    <row r="295" spans="1:11" x14ac:dyDescent="0.2">
      <c r="A295" s="977" t="str">
        <f t="shared" si="8"/>
        <v>EF_03_66</v>
      </c>
      <c r="B295" s="979">
        <f t="shared" si="9"/>
        <v>66</v>
      </c>
      <c r="C295" s="1069" t="s">
        <v>111</v>
      </c>
      <c r="D295" s="1072" t="s">
        <v>502</v>
      </c>
      <c r="E295" s="1070">
        <v>293</v>
      </c>
      <c r="F295" s="1066" t="s">
        <v>2700</v>
      </c>
      <c r="G295" s="1067" t="s">
        <v>2701</v>
      </c>
      <c r="H295" s="1068">
        <v>1</v>
      </c>
      <c r="I295" s="2"/>
      <c r="K295" s="1072"/>
    </row>
    <row r="296" spans="1:11" x14ac:dyDescent="0.2">
      <c r="A296" s="977" t="str">
        <f t="shared" si="8"/>
        <v>EF_03_67</v>
      </c>
      <c r="B296" s="979">
        <f t="shared" si="9"/>
        <v>67</v>
      </c>
      <c r="C296" s="1069" t="s">
        <v>111</v>
      </c>
      <c r="D296" s="1072" t="s">
        <v>502</v>
      </c>
      <c r="E296" s="1070">
        <v>294</v>
      </c>
      <c r="F296" s="1066" t="s">
        <v>2702</v>
      </c>
      <c r="G296" s="1067" t="s">
        <v>2703</v>
      </c>
      <c r="H296" s="1068">
        <v>1</v>
      </c>
      <c r="I296" s="2"/>
      <c r="K296" s="1072"/>
    </row>
    <row r="297" spans="1:11" x14ac:dyDescent="0.2">
      <c r="A297" s="977" t="str">
        <f t="shared" si="8"/>
        <v>EF_03_68</v>
      </c>
      <c r="B297" s="979">
        <f t="shared" si="9"/>
        <v>68</v>
      </c>
      <c r="C297" s="1069" t="s">
        <v>111</v>
      </c>
      <c r="D297" s="1072" t="s">
        <v>502</v>
      </c>
      <c r="E297" s="1070">
        <v>295</v>
      </c>
      <c r="F297" s="1066" t="s">
        <v>2704</v>
      </c>
      <c r="G297" s="1067" t="s">
        <v>2705</v>
      </c>
      <c r="H297" s="1068">
        <v>1</v>
      </c>
      <c r="I297" s="2"/>
      <c r="K297" s="1072"/>
    </row>
    <row r="298" spans="1:11" x14ac:dyDescent="0.2">
      <c r="A298" s="977" t="str">
        <f t="shared" si="8"/>
        <v>EF_03_69</v>
      </c>
      <c r="B298" s="979">
        <f t="shared" si="9"/>
        <v>69</v>
      </c>
      <c r="C298" s="1069" t="s">
        <v>111</v>
      </c>
      <c r="D298" s="1072" t="s">
        <v>502</v>
      </c>
      <c r="E298" s="1070">
        <v>296</v>
      </c>
      <c r="F298" s="1066" t="s">
        <v>2706</v>
      </c>
      <c r="G298" s="1067" t="s">
        <v>2707</v>
      </c>
      <c r="H298" s="1068">
        <v>1</v>
      </c>
      <c r="I298" s="2"/>
      <c r="K298" s="1072"/>
    </row>
    <row r="299" spans="1:11" x14ac:dyDescent="0.2">
      <c r="A299" s="977" t="str">
        <f t="shared" si="8"/>
        <v>EF_03_70</v>
      </c>
      <c r="B299" s="979">
        <f t="shared" si="9"/>
        <v>70</v>
      </c>
      <c r="C299" s="1069" t="s">
        <v>111</v>
      </c>
      <c r="D299" s="1072" t="s">
        <v>502</v>
      </c>
      <c r="E299" s="1070">
        <v>297</v>
      </c>
      <c r="F299" s="1066" t="s">
        <v>2708</v>
      </c>
      <c r="G299" s="1067" t="s">
        <v>2709</v>
      </c>
      <c r="H299" s="1068">
        <v>1</v>
      </c>
      <c r="I299" s="2"/>
      <c r="K299" s="1072"/>
    </row>
    <row r="300" spans="1:11" x14ac:dyDescent="0.2">
      <c r="A300" s="977" t="str">
        <f t="shared" si="8"/>
        <v>EF_03_71</v>
      </c>
      <c r="B300" s="979">
        <f t="shared" si="9"/>
        <v>71</v>
      </c>
      <c r="C300" s="1069" t="s">
        <v>111</v>
      </c>
      <c r="D300" s="1072" t="s">
        <v>502</v>
      </c>
      <c r="E300" s="1070">
        <v>298</v>
      </c>
      <c r="F300" s="1066" t="s">
        <v>2710</v>
      </c>
      <c r="G300" s="1067" t="s">
        <v>2711</v>
      </c>
      <c r="H300" s="1068">
        <v>1</v>
      </c>
      <c r="I300" s="2"/>
      <c r="K300" s="1072"/>
    </row>
    <row r="301" spans="1:11" x14ac:dyDescent="0.2">
      <c r="A301" s="977" t="str">
        <f t="shared" si="8"/>
        <v>EF_03_72</v>
      </c>
      <c r="B301" s="979">
        <f t="shared" si="9"/>
        <v>72</v>
      </c>
      <c r="C301" s="1069" t="s">
        <v>111</v>
      </c>
      <c r="D301" s="1072" t="s">
        <v>502</v>
      </c>
      <c r="E301" s="1070">
        <v>299</v>
      </c>
      <c r="F301" s="1066" t="s">
        <v>2712</v>
      </c>
      <c r="G301" s="1067" t="s">
        <v>2713</v>
      </c>
      <c r="H301" s="1068">
        <v>2</v>
      </c>
      <c r="I301" s="2"/>
      <c r="K301" s="1072"/>
    </row>
    <row r="302" spans="1:11" x14ac:dyDescent="0.2">
      <c r="A302" s="977" t="str">
        <f t="shared" si="8"/>
        <v>EF_03_73</v>
      </c>
      <c r="B302" s="979">
        <f t="shared" si="9"/>
        <v>73</v>
      </c>
      <c r="C302" s="1069" t="s">
        <v>111</v>
      </c>
      <c r="D302" s="1072" t="s">
        <v>502</v>
      </c>
      <c r="E302" s="1070">
        <v>300</v>
      </c>
      <c r="F302" s="1066" t="s">
        <v>2714</v>
      </c>
      <c r="G302" s="1067" t="s">
        <v>2715</v>
      </c>
      <c r="H302" s="1068">
        <v>1</v>
      </c>
      <c r="I302" s="2"/>
      <c r="K302" s="1072"/>
    </row>
    <row r="303" spans="1:11" x14ac:dyDescent="0.2">
      <c r="A303" s="977" t="str">
        <f t="shared" si="8"/>
        <v>EF_03_74</v>
      </c>
      <c r="B303" s="979">
        <f t="shared" si="9"/>
        <v>74</v>
      </c>
      <c r="C303" s="1069" t="s">
        <v>111</v>
      </c>
      <c r="D303" s="1072" t="s">
        <v>502</v>
      </c>
      <c r="E303" s="1070">
        <v>301</v>
      </c>
      <c r="F303" s="1066" t="s">
        <v>2716</v>
      </c>
      <c r="G303" s="1067" t="s">
        <v>2717</v>
      </c>
      <c r="H303" s="1068">
        <v>1</v>
      </c>
      <c r="I303" s="2"/>
      <c r="K303" s="1072"/>
    </row>
    <row r="304" spans="1:11" x14ac:dyDescent="0.2">
      <c r="A304" s="977" t="str">
        <f t="shared" si="8"/>
        <v>EF_03_75</v>
      </c>
      <c r="B304" s="979">
        <f t="shared" si="9"/>
        <v>75</v>
      </c>
      <c r="C304" s="1069" t="s">
        <v>111</v>
      </c>
      <c r="D304" s="1072" t="s">
        <v>502</v>
      </c>
      <c r="E304" s="1070">
        <v>302</v>
      </c>
      <c r="F304" s="1066" t="s">
        <v>2718</v>
      </c>
      <c r="G304" s="1067" t="s">
        <v>2719</v>
      </c>
      <c r="H304" s="1068">
        <v>1</v>
      </c>
      <c r="I304" s="2"/>
      <c r="K304" s="1072"/>
    </row>
    <row r="305" spans="1:11" x14ac:dyDescent="0.2">
      <c r="A305" s="977" t="str">
        <f t="shared" si="8"/>
        <v>EF_03_76</v>
      </c>
      <c r="B305" s="979">
        <f t="shared" si="9"/>
        <v>76</v>
      </c>
      <c r="C305" s="1069" t="s">
        <v>111</v>
      </c>
      <c r="D305" s="1072" t="s">
        <v>502</v>
      </c>
      <c r="E305" s="1070">
        <v>303</v>
      </c>
      <c r="F305" s="1066" t="s">
        <v>2720</v>
      </c>
      <c r="G305" s="1067" t="s">
        <v>2721</v>
      </c>
      <c r="H305" s="1068">
        <v>1</v>
      </c>
      <c r="I305" s="2"/>
      <c r="K305" s="1072"/>
    </row>
    <row r="306" spans="1:11" x14ac:dyDescent="0.2">
      <c r="A306" s="977" t="str">
        <f t="shared" si="8"/>
        <v>EF_03_77</v>
      </c>
      <c r="B306" s="979">
        <f t="shared" si="9"/>
        <v>77</v>
      </c>
      <c r="C306" s="1069" t="s">
        <v>111</v>
      </c>
      <c r="D306" s="1072" t="s">
        <v>502</v>
      </c>
      <c r="E306" s="1070">
        <v>304</v>
      </c>
      <c r="F306" s="1066" t="s">
        <v>2722</v>
      </c>
      <c r="G306" s="1067" t="s">
        <v>2723</v>
      </c>
      <c r="H306" s="1068">
        <v>1</v>
      </c>
      <c r="I306" s="2"/>
      <c r="K306" s="1072"/>
    </row>
    <row r="307" spans="1:11" x14ac:dyDescent="0.2">
      <c r="A307" s="977" t="str">
        <f t="shared" si="8"/>
        <v>EF_03_78</v>
      </c>
      <c r="B307" s="979">
        <f t="shared" si="9"/>
        <v>78</v>
      </c>
      <c r="C307" s="1069" t="s">
        <v>111</v>
      </c>
      <c r="D307" s="1072" t="s">
        <v>502</v>
      </c>
      <c r="E307" s="1070">
        <v>305</v>
      </c>
      <c r="F307" s="1066" t="s">
        <v>2724</v>
      </c>
      <c r="G307" s="1067" t="s">
        <v>2725</v>
      </c>
      <c r="H307" s="1068">
        <v>1</v>
      </c>
      <c r="I307" s="2"/>
      <c r="K307" s="1072"/>
    </row>
    <row r="308" spans="1:11" x14ac:dyDescent="0.2">
      <c r="A308" s="977" t="str">
        <f t="shared" si="8"/>
        <v>EF_03_79</v>
      </c>
      <c r="B308" s="979">
        <f t="shared" si="9"/>
        <v>79</v>
      </c>
      <c r="C308" s="1069" t="s">
        <v>111</v>
      </c>
      <c r="D308" s="1072" t="s">
        <v>502</v>
      </c>
      <c r="E308" s="1070">
        <v>306</v>
      </c>
      <c r="F308" s="1066" t="s">
        <v>2726</v>
      </c>
      <c r="G308" s="1067" t="s">
        <v>2727</v>
      </c>
      <c r="H308" s="1068">
        <v>1</v>
      </c>
      <c r="I308" s="2"/>
      <c r="K308" s="1072"/>
    </row>
    <row r="309" spans="1:11" x14ac:dyDescent="0.2">
      <c r="A309" s="977" t="str">
        <f t="shared" si="8"/>
        <v>EF_03_80</v>
      </c>
      <c r="B309" s="979">
        <f t="shared" si="9"/>
        <v>80</v>
      </c>
      <c r="C309" s="1069" t="s">
        <v>111</v>
      </c>
      <c r="D309" s="1072" t="s">
        <v>502</v>
      </c>
      <c r="E309" s="1070">
        <v>307</v>
      </c>
      <c r="F309" s="1066" t="s">
        <v>2728</v>
      </c>
      <c r="G309" s="1067" t="s">
        <v>2729</v>
      </c>
      <c r="H309" s="1068">
        <v>1</v>
      </c>
      <c r="I309" s="2"/>
      <c r="K309" s="1072"/>
    </row>
    <row r="310" spans="1:11" x14ac:dyDescent="0.2">
      <c r="A310" s="977" t="str">
        <f t="shared" si="8"/>
        <v>EF_03_81</v>
      </c>
      <c r="B310" s="979">
        <f t="shared" si="9"/>
        <v>81</v>
      </c>
      <c r="C310" s="1069" t="s">
        <v>111</v>
      </c>
      <c r="D310" s="1072" t="s">
        <v>502</v>
      </c>
      <c r="E310" s="1070">
        <v>308</v>
      </c>
      <c r="F310" s="1066" t="s">
        <v>2730</v>
      </c>
      <c r="G310" s="1067" t="s">
        <v>2731</v>
      </c>
      <c r="H310" s="1068">
        <v>1</v>
      </c>
      <c r="I310" s="2"/>
      <c r="K310" s="1072"/>
    </row>
    <row r="311" spans="1:11" x14ac:dyDescent="0.2">
      <c r="A311" s="977" t="str">
        <f t="shared" si="8"/>
        <v>EF_03_82</v>
      </c>
      <c r="B311" s="979">
        <f t="shared" si="9"/>
        <v>82</v>
      </c>
      <c r="C311" s="1069" t="s">
        <v>111</v>
      </c>
      <c r="D311" s="1072" t="s">
        <v>502</v>
      </c>
      <c r="E311" s="1070">
        <v>309</v>
      </c>
      <c r="F311" s="1066" t="s">
        <v>2732</v>
      </c>
      <c r="G311" s="1067" t="s">
        <v>2733</v>
      </c>
      <c r="H311" s="1068">
        <v>1</v>
      </c>
      <c r="I311" s="2"/>
      <c r="K311" s="1072"/>
    </row>
    <row r="312" spans="1:11" x14ac:dyDescent="0.2">
      <c r="A312" s="977" t="str">
        <f t="shared" si="8"/>
        <v>EF_03_83</v>
      </c>
      <c r="B312" s="979">
        <f t="shared" si="9"/>
        <v>83</v>
      </c>
      <c r="C312" s="1069" t="s">
        <v>111</v>
      </c>
      <c r="D312" s="1072" t="s">
        <v>502</v>
      </c>
      <c r="E312" s="1070">
        <v>310</v>
      </c>
      <c r="F312" s="1066" t="s">
        <v>2734</v>
      </c>
      <c r="G312" s="1067" t="s">
        <v>2735</v>
      </c>
      <c r="H312" s="1068">
        <v>1</v>
      </c>
      <c r="I312" s="2"/>
      <c r="K312" s="1072"/>
    </row>
    <row r="313" spans="1:11" x14ac:dyDescent="0.2">
      <c r="A313" s="977" t="str">
        <f t="shared" si="8"/>
        <v>EF_03_84</v>
      </c>
      <c r="B313" s="979">
        <f t="shared" si="9"/>
        <v>84</v>
      </c>
      <c r="C313" s="1069" t="s">
        <v>111</v>
      </c>
      <c r="D313" s="1072" t="s">
        <v>502</v>
      </c>
      <c r="E313" s="1070">
        <v>311</v>
      </c>
      <c r="F313" s="1066" t="s">
        <v>2736</v>
      </c>
      <c r="G313" s="1067" t="s">
        <v>2737</v>
      </c>
      <c r="H313" s="1068">
        <v>1</v>
      </c>
      <c r="I313" s="2"/>
      <c r="K313" s="1072"/>
    </row>
    <row r="314" spans="1:11" x14ac:dyDescent="0.2">
      <c r="A314" s="977" t="str">
        <f t="shared" si="8"/>
        <v>EF_03_85</v>
      </c>
      <c r="B314" s="979">
        <f t="shared" si="9"/>
        <v>85</v>
      </c>
      <c r="C314" s="1069" t="s">
        <v>111</v>
      </c>
      <c r="D314" s="1072" t="s">
        <v>502</v>
      </c>
      <c r="E314" s="1070">
        <v>312</v>
      </c>
      <c r="F314" s="1066" t="s">
        <v>2738</v>
      </c>
      <c r="G314" s="1067" t="s">
        <v>2739</v>
      </c>
      <c r="H314" s="1068">
        <v>1</v>
      </c>
      <c r="I314" s="2"/>
      <c r="K314" s="1072"/>
    </row>
    <row r="315" spans="1:11" x14ac:dyDescent="0.2">
      <c r="A315" s="977" t="str">
        <f t="shared" si="8"/>
        <v>EF_03_86</v>
      </c>
      <c r="B315" s="979">
        <f t="shared" si="9"/>
        <v>86</v>
      </c>
      <c r="C315" s="1069" t="s">
        <v>111</v>
      </c>
      <c r="D315" s="1072" t="s">
        <v>502</v>
      </c>
      <c r="E315" s="1070">
        <v>313</v>
      </c>
      <c r="F315" s="1066" t="s">
        <v>2740</v>
      </c>
      <c r="G315" s="1067" t="s">
        <v>2741</v>
      </c>
      <c r="H315" s="1068">
        <v>1</v>
      </c>
      <c r="I315" s="2"/>
      <c r="K315" s="1072"/>
    </row>
    <row r="316" spans="1:11" x14ac:dyDescent="0.2">
      <c r="A316" s="977" t="str">
        <f t="shared" si="8"/>
        <v>EF_03_87</v>
      </c>
      <c r="B316" s="979">
        <f t="shared" si="9"/>
        <v>87</v>
      </c>
      <c r="C316" s="1069" t="s">
        <v>111</v>
      </c>
      <c r="D316" s="1072" t="s">
        <v>502</v>
      </c>
      <c r="E316" s="1070">
        <v>314</v>
      </c>
      <c r="F316" s="1066" t="s">
        <v>2742</v>
      </c>
      <c r="G316" s="1067" t="s">
        <v>2743</v>
      </c>
      <c r="H316" s="1068">
        <v>1</v>
      </c>
      <c r="I316" s="2"/>
      <c r="K316" s="1072"/>
    </row>
    <row r="317" spans="1:11" x14ac:dyDescent="0.2">
      <c r="A317" s="977" t="str">
        <f t="shared" si="8"/>
        <v>EF_03_88</v>
      </c>
      <c r="B317" s="979">
        <f t="shared" si="9"/>
        <v>88</v>
      </c>
      <c r="C317" s="1069" t="s">
        <v>111</v>
      </c>
      <c r="D317" s="1072" t="s">
        <v>502</v>
      </c>
      <c r="E317" s="1070">
        <v>315</v>
      </c>
      <c r="F317" s="1066" t="s">
        <v>2744</v>
      </c>
      <c r="G317" s="1067" t="s">
        <v>2745</v>
      </c>
      <c r="H317" s="1068">
        <v>1</v>
      </c>
      <c r="I317" s="2"/>
      <c r="K317" s="1072"/>
    </row>
    <row r="318" spans="1:11" x14ac:dyDescent="0.2">
      <c r="A318" s="977" t="str">
        <f t="shared" si="8"/>
        <v>EF_03_89</v>
      </c>
      <c r="B318" s="979">
        <f t="shared" si="9"/>
        <v>89</v>
      </c>
      <c r="C318" s="1069" t="s">
        <v>111</v>
      </c>
      <c r="D318" s="1072" t="s">
        <v>502</v>
      </c>
      <c r="E318" s="1070">
        <v>316</v>
      </c>
      <c r="F318" s="1066" t="s">
        <v>2746</v>
      </c>
      <c r="G318" s="1067" t="s">
        <v>2747</v>
      </c>
      <c r="H318" s="1068">
        <v>1</v>
      </c>
      <c r="I318" s="2"/>
      <c r="K318" s="1072"/>
    </row>
    <row r="319" spans="1:11" x14ac:dyDescent="0.2">
      <c r="A319" s="977" t="str">
        <f t="shared" si="8"/>
        <v>EF_03_90</v>
      </c>
      <c r="B319" s="979">
        <f t="shared" si="9"/>
        <v>90</v>
      </c>
      <c r="C319" s="1069" t="s">
        <v>111</v>
      </c>
      <c r="D319" s="1072" t="s">
        <v>502</v>
      </c>
      <c r="E319" s="1070">
        <v>317</v>
      </c>
      <c r="F319" s="1066" t="s">
        <v>2748</v>
      </c>
      <c r="G319" s="1067" t="s">
        <v>2749</v>
      </c>
      <c r="H319" s="1068">
        <v>1</v>
      </c>
      <c r="I319" s="2"/>
      <c r="K319" s="1072"/>
    </row>
    <row r="320" spans="1:11" x14ac:dyDescent="0.2">
      <c r="A320" s="977" t="str">
        <f t="shared" si="8"/>
        <v>EF_03_91</v>
      </c>
      <c r="B320" s="979">
        <f t="shared" si="9"/>
        <v>91</v>
      </c>
      <c r="C320" s="1069" t="s">
        <v>111</v>
      </c>
      <c r="D320" s="1072" t="s">
        <v>502</v>
      </c>
      <c r="E320" s="1070">
        <v>318</v>
      </c>
      <c r="F320" s="1066" t="s">
        <v>2750</v>
      </c>
      <c r="G320" s="1067" t="s">
        <v>2751</v>
      </c>
      <c r="H320" s="1068">
        <v>1</v>
      </c>
      <c r="I320" s="2"/>
      <c r="K320" s="1072"/>
    </row>
    <row r="321" spans="1:11" x14ac:dyDescent="0.2">
      <c r="A321" s="977" t="str">
        <f t="shared" si="8"/>
        <v>EF_03_92</v>
      </c>
      <c r="B321" s="979">
        <f t="shared" si="9"/>
        <v>92</v>
      </c>
      <c r="C321" s="1069" t="s">
        <v>111</v>
      </c>
      <c r="D321" s="1072" t="s">
        <v>502</v>
      </c>
      <c r="E321" s="1070">
        <v>319</v>
      </c>
      <c r="F321" s="1066" t="s">
        <v>2752</v>
      </c>
      <c r="G321" s="1067" t="s">
        <v>2753</v>
      </c>
      <c r="H321" s="1068">
        <v>1</v>
      </c>
      <c r="I321" s="2"/>
      <c r="K321" s="1072"/>
    </row>
    <row r="322" spans="1:11" x14ac:dyDescent="0.2">
      <c r="A322" s="977" t="str">
        <f t="shared" si="8"/>
        <v>EF_03_93</v>
      </c>
      <c r="B322" s="979">
        <f t="shared" si="9"/>
        <v>93</v>
      </c>
      <c r="C322" s="1069" t="s">
        <v>111</v>
      </c>
      <c r="D322" s="1072" t="s">
        <v>502</v>
      </c>
      <c r="E322" s="1070">
        <v>320</v>
      </c>
      <c r="F322" s="1066" t="s">
        <v>2754</v>
      </c>
      <c r="G322" s="1067" t="s">
        <v>2755</v>
      </c>
      <c r="H322" s="1068">
        <v>1</v>
      </c>
      <c r="I322" s="2"/>
      <c r="K322" s="1072"/>
    </row>
    <row r="323" spans="1:11" x14ac:dyDescent="0.2">
      <c r="A323" s="977" t="str">
        <f t="shared" ref="A323:A386" si="10">CONCATENATE(C323,"_",D323,"_",B323)</f>
        <v>EF_03_94</v>
      </c>
      <c r="B323" s="979">
        <f t="shared" si="9"/>
        <v>94</v>
      </c>
      <c r="C323" s="1069" t="s">
        <v>111</v>
      </c>
      <c r="D323" s="1072" t="s">
        <v>502</v>
      </c>
      <c r="E323" s="1070">
        <v>321</v>
      </c>
      <c r="F323" s="1066" t="s">
        <v>2756</v>
      </c>
      <c r="G323" s="1067" t="s">
        <v>2757</v>
      </c>
      <c r="H323" s="1068">
        <v>1</v>
      </c>
      <c r="I323" s="2"/>
      <c r="K323" s="1072"/>
    </row>
    <row r="324" spans="1:11" x14ac:dyDescent="0.2">
      <c r="A324" s="977" t="str">
        <f t="shared" si="10"/>
        <v>EF_03_95</v>
      </c>
      <c r="B324" s="979">
        <f t="shared" si="9"/>
        <v>95</v>
      </c>
      <c r="C324" s="1069" t="s">
        <v>111</v>
      </c>
      <c r="D324" s="1072" t="s">
        <v>502</v>
      </c>
      <c r="E324" s="1070">
        <v>322</v>
      </c>
      <c r="F324" s="1066" t="s">
        <v>2758</v>
      </c>
      <c r="G324" s="1067" t="s">
        <v>2759</v>
      </c>
      <c r="H324" s="1068">
        <v>1</v>
      </c>
      <c r="I324" s="2"/>
      <c r="K324" s="1072"/>
    </row>
    <row r="325" spans="1:11" x14ac:dyDescent="0.2">
      <c r="A325" s="977" t="str">
        <f t="shared" si="10"/>
        <v>EF_03_96</v>
      </c>
      <c r="B325" s="979">
        <f t="shared" ref="B325:B388" si="11">IF(D325&lt;&gt;"",IF(D325=D324,B324+1,1),0)</f>
        <v>96</v>
      </c>
      <c r="C325" s="1069" t="s">
        <v>111</v>
      </c>
      <c r="D325" s="1072" t="s">
        <v>502</v>
      </c>
      <c r="E325" s="1070">
        <v>323</v>
      </c>
      <c r="F325" s="1066" t="s">
        <v>2760</v>
      </c>
      <c r="G325" s="1067" t="s">
        <v>2761</v>
      </c>
      <c r="H325" s="1068">
        <v>1</v>
      </c>
      <c r="I325" s="2"/>
      <c r="K325" s="1072"/>
    </row>
    <row r="326" spans="1:11" x14ac:dyDescent="0.2">
      <c r="A326" s="977" t="str">
        <f t="shared" si="10"/>
        <v>EF_03_97</v>
      </c>
      <c r="B326" s="979">
        <f t="shared" si="11"/>
        <v>97</v>
      </c>
      <c r="C326" s="1069" t="s">
        <v>111</v>
      </c>
      <c r="D326" s="1072" t="s">
        <v>502</v>
      </c>
      <c r="E326" s="1070">
        <v>324</v>
      </c>
      <c r="F326" s="1066" t="s">
        <v>2762</v>
      </c>
      <c r="G326" s="1067" t="s">
        <v>2763</v>
      </c>
      <c r="H326" s="1068">
        <v>1</v>
      </c>
      <c r="I326" s="2"/>
      <c r="K326" s="1072"/>
    </row>
    <row r="327" spans="1:11" x14ac:dyDescent="0.2">
      <c r="A327" s="977" t="str">
        <f t="shared" si="10"/>
        <v>EF_03_98</v>
      </c>
      <c r="B327" s="979">
        <f t="shared" si="11"/>
        <v>98</v>
      </c>
      <c r="C327" s="1069" t="s">
        <v>111</v>
      </c>
      <c r="D327" s="1072" t="s">
        <v>502</v>
      </c>
      <c r="E327" s="1070">
        <v>325</v>
      </c>
      <c r="F327" s="1066" t="s">
        <v>2764</v>
      </c>
      <c r="G327" s="1067" t="s">
        <v>2765</v>
      </c>
      <c r="H327" s="1068">
        <v>1</v>
      </c>
      <c r="I327" s="2"/>
      <c r="K327" s="1072"/>
    </row>
    <row r="328" spans="1:11" x14ac:dyDescent="0.2">
      <c r="A328" s="977" t="str">
        <f t="shared" si="10"/>
        <v>EF_03_99</v>
      </c>
      <c r="B328" s="979">
        <f t="shared" si="11"/>
        <v>99</v>
      </c>
      <c r="C328" s="1069" t="s">
        <v>111</v>
      </c>
      <c r="D328" s="1072" t="s">
        <v>502</v>
      </c>
      <c r="E328" s="1070">
        <v>326</v>
      </c>
      <c r="F328" s="1066" t="s">
        <v>2766</v>
      </c>
      <c r="G328" s="1067" t="s">
        <v>2767</v>
      </c>
      <c r="H328" s="1068">
        <v>1</v>
      </c>
      <c r="I328" s="2"/>
      <c r="K328" s="1072"/>
    </row>
    <row r="329" spans="1:11" x14ac:dyDescent="0.2">
      <c r="A329" s="977" t="str">
        <f t="shared" si="10"/>
        <v>EF_03_100</v>
      </c>
      <c r="B329" s="979">
        <f t="shared" si="11"/>
        <v>100</v>
      </c>
      <c r="C329" s="1069" t="s">
        <v>111</v>
      </c>
      <c r="D329" s="1072" t="s">
        <v>502</v>
      </c>
      <c r="E329" s="1070">
        <v>327</v>
      </c>
      <c r="F329" s="1066" t="s">
        <v>2768</v>
      </c>
      <c r="G329" s="1067" t="s">
        <v>2769</v>
      </c>
      <c r="H329" s="1068">
        <v>1</v>
      </c>
      <c r="I329" s="2"/>
      <c r="K329" s="1072"/>
    </row>
    <row r="330" spans="1:11" x14ac:dyDescent="0.2">
      <c r="A330" s="977" t="str">
        <f t="shared" si="10"/>
        <v>EF_03_101</v>
      </c>
      <c r="B330" s="979">
        <f t="shared" si="11"/>
        <v>101</v>
      </c>
      <c r="C330" s="1069" t="s">
        <v>111</v>
      </c>
      <c r="D330" s="1072" t="s">
        <v>502</v>
      </c>
      <c r="E330" s="1070">
        <v>328</v>
      </c>
      <c r="F330" s="1066" t="s">
        <v>2770</v>
      </c>
      <c r="G330" s="1067" t="s">
        <v>2771</v>
      </c>
      <c r="H330" s="1068">
        <v>1</v>
      </c>
      <c r="I330" s="2"/>
      <c r="K330" s="1072"/>
    </row>
    <row r="331" spans="1:11" x14ac:dyDescent="0.2">
      <c r="A331" s="977" t="str">
        <f t="shared" si="10"/>
        <v>EF_03_102</v>
      </c>
      <c r="B331" s="979">
        <f t="shared" si="11"/>
        <v>102</v>
      </c>
      <c r="C331" s="1069" t="s">
        <v>111</v>
      </c>
      <c r="D331" s="1072" t="s">
        <v>502</v>
      </c>
      <c r="E331" s="1070">
        <v>329</v>
      </c>
      <c r="F331" s="1066" t="s">
        <v>2772</v>
      </c>
      <c r="G331" s="1067" t="s">
        <v>2773</v>
      </c>
      <c r="H331" s="1068">
        <v>1</v>
      </c>
      <c r="I331" s="2"/>
      <c r="K331" s="1072"/>
    </row>
    <row r="332" spans="1:11" x14ac:dyDescent="0.2">
      <c r="A332" s="977" t="str">
        <f t="shared" si="10"/>
        <v>EF_03_103</v>
      </c>
      <c r="B332" s="979">
        <f t="shared" si="11"/>
        <v>103</v>
      </c>
      <c r="C332" s="1069" t="s">
        <v>111</v>
      </c>
      <c r="D332" s="1072" t="s">
        <v>502</v>
      </c>
      <c r="E332" s="1070">
        <v>330</v>
      </c>
      <c r="F332" s="1066" t="s">
        <v>2774</v>
      </c>
      <c r="G332" s="1067" t="s">
        <v>2775</v>
      </c>
      <c r="H332" s="1068">
        <v>1</v>
      </c>
      <c r="I332" s="2"/>
      <c r="K332" s="1072"/>
    </row>
    <row r="333" spans="1:11" x14ac:dyDescent="0.2">
      <c r="A333" s="977" t="str">
        <f t="shared" si="10"/>
        <v>EF_03_104</v>
      </c>
      <c r="B333" s="979">
        <f t="shared" si="11"/>
        <v>104</v>
      </c>
      <c r="C333" s="1069" t="s">
        <v>111</v>
      </c>
      <c r="D333" s="1072" t="s">
        <v>502</v>
      </c>
      <c r="E333" s="1070">
        <v>331</v>
      </c>
      <c r="F333" s="1066" t="s">
        <v>2776</v>
      </c>
      <c r="G333" s="1067" t="s">
        <v>2777</v>
      </c>
      <c r="H333" s="1068">
        <v>1</v>
      </c>
      <c r="I333" s="2"/>
      <c r="K333" s="1072"/>
    </row>
    <row r="334" spans="1:11" x14ac:dyDescent="0.2">
      <c r="A334" s="977" t="str">
        <f t="shared" si="10"/>
        <v>EF_03_105</v>
      </c>
      <c r="B334" s="979">
        <f t="shared" si="11"/>
        <v>105</v>
      </c>
      <c r="C334" s="1069" t="s">
        <v>111</v>
      </c>
      <c r="D334" s="1072" t="s">
        <v>502</v>
      </c>
      <c r="E334" s="1070">
        <v>332</v>
      </c>
      <c r="F334" s="1066" t="s">
        <v>2778</v>
      </c>
      <c r="G334" s="1067" t="s">
        <v>2779</v>
      </c>
      <c r="H334" s="1068">
        <v>1</v>
      </c>
      <c r="I334" s="2"/>
      <c r="K334" s="1072"/>
    </row>
    <row r="335" spans="1:11" x14ac:dyDescent="0.2">
      <c r="A335" s="977" t="str">
        <f t="shared" si="10"/>
        <v>EF_03_106</v>
      </c>
      <c r="B335" s="979">
        <f t="shared" si="11"/>
        <v>106</v>
      </c>
      <c r="C335" s="1069" t="s">
        <v>111</v>
      </c>
      <c r="D335" s="1072" t="s">
        <v>502</v>
      </c>
      <c r="E335" s="1070">
        <v>333</v>
      </c>
      <c r="F335" s="1066" t="s">
        <v>2780</v>
      </c>
      <c r="G335" s="1067" t="s">
        <v>2781</v>
      </c>
      <c r="H335" s="1068">
        <v>1</v>
      </c>
      <c r="I335" s="2"/>
      <c r="K335" s="1072"/>
    </row>
    <row r="336" spans="1:11" x14ac:dyDescent="0.2">
      <c r="A336" s="977" t="str">
        <f t="shared" si="10"/>
        <v>EF_03_107</v>
      </c>
      <c r="B336" s="979">
        <f t="shared" si="11"/>
        <v>107</v>
      </c>
      <c r="C336" s="1069" t="s">
        <v>111</v>
      </c>
      <c r="D336" s="1072" t="s">
        <v>502</v>
      </c>
      <c r="E336" s="1070">
        <v>334</v>
      </c>
      <c r="F336" s="1066" t="s">
        <v>2782</v>
      </c>
      <c r="G336" s="1067" t="s">
        <v>2783</v>
      </c>
      <c r="H336" s="1068">
        <v>1</v>
      </c>
      <c r="I336" s="2"/>
      <c r="K336" s="1072"/>
    </row>
    <row r="337" spans="1:11" x14ac:dyDescent="0.2">
      <c r="A337" s="977" t="str">
        <f t="shared" si="10"/>
        <v>EF_03_108</v>
      </c>
      <c r="B337" s="979">
        <f t="shared" si="11"/>
        <v>108</v>
      </c>
      <c r="C337" s="1069" t="s">
        <v>111</v>
      </c>
      <c r="D337" s="1072" t="s">
        <v>502</v>
      </c>
      <c r="E337" s="1070">
        <v>335</v>
      </c>
      <c r="F337" s="1066" t="s">
        <v>2784</v>
      </c>
      <c r="G337" s="1067" t="s">
        <v>2785</v>
      </c>
      <c r="H337" s="1068">
        <v>1</v>
      </c>
      <c r="I337" s="2"/>
      <c r="K337" s="1072"/>
    </row>
    <row r="338" spans="1:11" x14ac:dyDescent="0.2">
      <c r="A338" s="977" t="str">
        <f t="shared" si="10"/>
        <v>EF_03_109</v>
      </c>
      <c r="B338" s="979">
        <f t="shared" si="11"/>
        <v>109</v>
      </c>
      <c r="C338" s="1069" t="s">
        <v>111</v>
      </c>
      <c r="D338" s="1072" t="s">
        <v>502</v>
      </c>
      <c r="E338" s="1070">
        <v>336</v>
      </c>
      <c r="F338" s="1066" t="s">
        <v>2786</v>
      </c>
      <c r="G338" s="1067" t="s">
        <v>2787</v>
      </c>
      <c r="H338" s="1068">
        <v>1</v>
      </c>
      <c r="I338" s="2"/>
      <c r="K338" s="1072"/>
    </row>
    <row r="339" spans="1:11" x14ac:dyDescent="0.2">
      <c r="A339" s="977" t="str">
        <f t="shared" si="10"/>
        <v>EF_03_110</v>
      </c>
      <c r="B339" s="979">
        <f t="shared" si="11"/>
        <v>110</v>
      </c>
      <c r="C339" s="1069" t="s">
        <v>111</v>
      </c>
      <c r="D339" s="1072" t="s">
        <v>502</v>
      </c>
      <c r="E339" s="1070">
        <v>337</v>
      </c>
      <c r="F339" s="1066" t="s">
        <v>2788</v>
      </c>
      <c r="G339" s="1067" t="s">
        <v>2789</v>
      </c>
      <c r="H339" s="1068">
        <v>1</v>
      </c>
      <c r="I339" s="2"/>
      <c r="K339" s="1072"/>
    </row>
    <row r="340" spans="1:11" x14ac:dyDescent="0.2">
      <c r="A340" s="977" t="str">
        <f t="shared" si="10"/>
        <v>EF_03_111</v>
      </c>
      <c r="B340" s="979">
        <f t="shared" si="11"/>
        <v>111</v>
      </c>
      <c r="C340" s="1069" t="s">
        <v>111</v>
      </c>
      <c r="D340" s="1072" t="s">
        <v>502</v>
      </c>
      <c r="E340" s="1070">
        <v>338</v>
      </c>
      <c r="F340" s="1066" t="s">
        <v>2790</v>
      </c>
      <c r="G340" s="1067" t="s">
        <v>2791</v>
      </c>
      <c r="H340" s="1068">
        <v>1</v>
      </c>
      <c r="I340" s="2"/>
      <c r="K340" s="1072"/>
    </row>
    <row r="341" spans="1:11" x14ac:dyDescent="0.2">
      <c r="A341" s="977" t="str">
        <f t="shared" si="10"/>
        <v>EF_03_112</v>
      </c>
      <c r="B341" s="979">
        <f t="shared" si="11"/>
        <v>112</v>
      </c>
      <c r="C341" s="1069" t="s">
        <v>111</v>
      </c>
      <c r="D341" s="1072" t="s">
        <v>502</v>
      </c>
      <c r="E341" s="1070">
        <v>339</v>
      </c>
      <c r="F341" s="1066" t="s">
        <v>2792</v>
      </c>
      <c r="G341" s="1067" t="s">
        <v>2793</v>
      </c>
      <c r="H341" s="1068">
        <v>1</v>
      </c>
      <c r="I341" s="2"/>
      <c r="K341" s="1072"/>
    </row>
    <row r="342" spans="1:11" x14ac:dyDescent="0.2">
      <c r="A342" s="977" t="str">
        <f t="shared" si="10"/>
        <v>EF_03_113</v>
      </c>
      <c r="B342" s="979">
        <f t="shared" si="11"/>
        <v>113</v>
      </c>
      <c r="C342" s="1069" t="s">
        <v>111</v>
      </c>
      <c r="D342" s="1072" t="s">
        <v>502</v>
      </c>
      <c r="E342" s="1070">
        <v>340</v>
      </c>
      <c r="F342" s="1066" t="s">
        <v>2794</v>
      </c>
      <c r="G342" s="1067" t="s">
        <v>2795</v>
      </c>
      <c r="H342" s="1068">
        <v>1</v>
      </c>
      <c r="I342" s="2"/>
      <c r="K342" s="1072"/>
    </row>
    <row r="343" spans="1:11" x14ac:dyDescent="0.2">
      <c r="A343" s="977" t="str">
        <f t="shared" si="10"/>
        <v>EF_03_114</v>
      </c>
      <c r="B343" s="979">
        <f t="shared" si="11"/>
        <v>114</v>
      </c>
      <c r="C343" s="1069" t="s">
        <v>111</v>
      </c>
      <c r="D343" s="1072" t="s">
        <v>502</v>
      </c>
      <c r="E343" s="1070">
        <v>341</v>
      </c>
      <c r="F343" s="1066" t="s">
        <v>2796</v>
      </c>
      <c r="G343" s="1067" t="s">
        <v>2797</v>
      </c>
      <c r="H343" s="1068">
        <v>1</v>
      </c>
      <c r="I343" s="2"/>
      <c r="K343" s="1072"/>
    </row>
    <row r="344" spans="1:11" x14ac:dyDescent="0.2">
      <c r="A344" s="977" t="str">
        <f t="shared" si="10"/>
        <v>EF_03_115</v>
      </c>
      <c r="B344" s="979">
        <f t="shared" si="11"/>
        <v>115</v>
      </c>
      <c r="C344" s="1069" t="s">
        <v>111</v>
      </c>
      <c r="D344" s="1072" t="s">
        <v>502</v>
      </c>
      <c r="E344" s="1070">
        <v>342</v>
      </c>
      <c r="F344" s="1066" t="s">
        <v>2798</v>
      </c>
      <c r="G344" s="1067" t="s">
        <v>2799</v>
      </c>
      <c r="H344" s="1068">
        <v>1</v>
      </c>
      <c r="I344" s="2"/>
      <c r="K344" s="1072"/>
    </row>
    <row r="345" spans="1:11" x14ac:dyDescent="0.2">
      <c r="A345" s="977" t="str">
        <f t="shared" si="10"/>
        <v>EF_03_116</v>
      </c>
      <c r="B345" s="979">
        <f t="shared" si="11"/>
        <v>116</v>
      </c>
      <c r="C345" s="1069" t="s">
        <v>111</v>
      </c>
      <c r="D345" s="1072" t="s">
        <v>502</v>
      </c>
      <c r="E345" s="1070">
        <v>343</v>
      </c>
      <c r="F345" s="1066" t="s">
        <v>2800</v>
      </c>
      <c r="G345" s="1067" t="s">
        <v>2801</v>
      </c>
      <c r="H345" s="1068">
        <v>1</v>
      </c>
      <c r="I345" s="2"/>
      <c r="K345" s="1072"/>
    </row>
    <row r="346" spans="1:11" x14ac:dyDescent="0.2">
      <c r="A346" s="977" t="str">
        <f t="shared" si="10"/>
        <v>EF_03_117</v>
      </c>
      <c r="B346" s="979">
        <f t="shared" si="11"/>
        <v>117</v>
      </c>
      <c r="C346" s="1069" t="s">
        <v>111</v>
      </c>
      <c r="D346" s="1072" t="s">
        <v>502</v>
      </c>
      <c r="E346" s="1070">
        <v>344</v>
      </c>
      <c r="F346" s="1066" t="s">
        <v>2802</v>
      </c>
      <c r="G346" s="1067" t="s">
        <v>2803</v>
      </c>
      <c r="H346" s="1068">
        <v>1</v>
      </c>
      <c r="I346" s="2"/>
      <c r="K346" s="1072"/>
    </row>
    <row r="347" spans="1:11" x14ac:dyDescent="0.2">
      <c r="A347" s="977" t="str">
        <f t="shared" si="10"/>
        <v>EF_03_118</v>
      </c>
      <c r="B347" s="979">
        <f t="shared" si="11"/>
        <v>118</v>
      </c>
      <c r="C347" s="1069" t="s">
        <v>111</v>
      </c>
      <c r="D347" s="1072" t="s">
        <v>502</v>
      </c>
      <c r="E347" s="1070">
        <v>345</v>
      </c>
      <c r="F347" s="1066" t="s">
        <v>2804</v>
      </c>
      <c r="G347" s="1067" t="s">
        <v>2805</v>
      </c>
      <c r="H347" s="1068">
        <v>1</v>
      </c>
      <c r="I347" s="2"/>
      <c r="K347" s="1072"/>
    </row>
    <row r="348" spans="1:11" x14ac:dyDescent="0.2">
      <c r="A348" s="977" t="str">
        <f t="shared" si="10"/>
        <v>EF_03_119</v>
      </c>
      <c r="B348" s="979">
        <f t="shared" si="11"/>
        <v>119</v>
      </c>
      <c r="C348" s="1069" t="s">
        <v>111</v>
      </c>
      <c r="D348" s="1072" t="s">
        <v>502</v>
      </c>
      <c r="E348" s="1070">
        <v>346</v>
      </c>
      <c r="F348" s="1066" t="s">
        <v>2806</v>
      </c>
      <c r="G348" s="1067" t="s">
        <v>2807</v>
      </c>
      <c r="H348" s="1068">
        <v>1</v>
      </c>
      <c r="I348" s="2"/>
      <c r="K348" s="1072"/>
    </row>
    <row r="349" spans="1:11" x14ac:dyDescent="0.2">
      <c r="A349" s="977" t="str">
        <f t="shared" si="10"/>
        <v>EF_03_120</v>
      </c>
      <c r="B349" s="979">
        <f t="shared" si="11"/>
        <v>120</v>
      </c>
      <c r="C349" s="1069" t="s">
        <v>111</v>
      </c>
      <c r="D349" s="1072" t="s">
        <v>502</v>
      </c>
      <c r="E349" s="1070">
        <v>347</v>
      </c>
      <c r="F349" s="1066" t="s">
        <v>2808</v>
      </c>
      <c r="G349" s="1067" t="s">
        <v>2809</v>
      </c>
      <c r="H349" s="1068">
        <v>1</v>
      </c>
      <c r="I349" s="2"/>
      <c r="K349" s="1072"/>
    </row>
    <row r="350" spans="1:11" x14ac:dyDescent="0.2">
      <c r="A350" s="977" t="str">
        <f t="shared" si="10"/>
        <v>EF_03_121</v>
      </c>
      <c r="B350" s="979">
        <f t="shared" si="11"/>
        <v>121</v>
      </c>
      <c r="C350" s="1069" t="s">
        <v>111</v>
      </c>
      <c r="D350" s="1072" t="s">
        <v>502</v>
      </c>
      <c r="E350" s="1070">
        <v>348</v>
      </c>
      <c r="F350" s="1066" t="s">
        <v>2810</v>
      </c>
      <c r="G350" s="1067" t="s">
        <v>2811</v>
      </c>
      <c r="H350" s="1068">
        <v>1</v>
      </c>
      <c r="I350" s="2"/>
      <c r="K350" s="1072"/>
    </row>
    <row r="351" spans="1:11" x14ac:dyDescent="0.2">
      <c r="A351" s="977" t="str">
        <f t="shared" si="10"/>
        <v>EF_03_122</v>
      </c>
      <c r="B351" s="979">
        <f t="shared" si="11"/>
        <v>122</v>
      </c>
      <c r="C351" s="1069" t="s">
        <v>111</v>
      </c>
      <c r="D351" s="1072" t="s">
        <v>502</v>
      </c>
      <c r="E351" s="1070">
        <v>349</v>
      </c>
      <c r="F351" s="1066" t="s">
        <v>2812</v>
      </c>
      <c r="G351" s="1067" t="s">
        <v>2813</v>
      </c>
      <c r="H351" s="1068">
        <v>1</v>
      </c>
      <c r="I351" s="2"/>
      <c r="K351" s="1072"/>
    </row>
    <row r="352" spans="1:11" x14ac:dyDescent="0.2">
      <c r="A352" s="977" t="str">
        <f t="shared" si="10"/>
        <v>EF_03_123</v>
      </c>
      <c r="B352" s="979">
        <f t="shared" si="11"/>
        <v>123</v>
      </c>
      <c r="C352" s="1069" t="s">
        <v>111</v>
      </c>
      <c r="D352" s="1072" t="s">
        <v>502</v>
      </c>
      <c r="E352" s="1070">
        <v>350</v>
      </c>
      <c r="F352" s="1066" t="s">
        <v>2814</v>
      </c>
      <c r="G352" s="1067" t="s">
        <v>2815</v>
      </c>
      <c r="H352" s="1068">
        <v>1</v>
      </c>
      <c r="I352" s="2"/>
      <c r="K352" s="1072"/>
    </row>
    <row r="353" spans="1:11" x14ac:dyDescent="0.2">
      <c r="A353" s="977" t="str">
        <f t="shared" si="10"/>
        <v>EF_03_124</v>
      </c>
      <c r="B353" s="979">
        <f t="shared" si="11"/>
        <v>124</v>
      </c>
      <c r="C353" s="1069" t="s">
        <v>111</v>
      </c>
      <c r="D353" s="1072" t="s">
        <v>502</v>
      </c>
      <c r="E353" s="1070">
        <v>351</v>
      </c>
      <c r="F353" s="1066" t="s">
        <v>2816</v>
      </c>
      <c r="G353" s="1067" t="s">
        <v>2817</v>
      </c>
      <c r="H353" s="1068">
        <v>1</v>
      </c>
      <c r="I353" s="2"/>
      <c r="K353" s="1072"/>
    </row>
    <row r="354" spans="1:11" x14ac:dyDescent="0.2">
      <c r="A354" s="977" t="str">
        <f t="shared" si="10"/>
        <v>EF_03_125</v>
      </c>
      <c r="B354" s="979">
        <f t="shared" si="11"/>
        <v>125</v>
      </c>
      <c r="C354" s="1069" t="s">
        <v>111</v>
      </c>
      <c r="D354" s="1072" t="s">
        <v>502</v>
      </c>
      <c r="E354" s="1070">
        <v>352</v>
      </c>
      <c r="F354" s="1066" t="s">
        <v>2818</v>
      </c>
      <c r="G354" s="1067" t="s">
        <v>2819</v>
      </c>
      <c r="H354" s="1068">
        <v>1</v>
      </c>
      <c r="I354" s="2"/>
      <c r="K354" s="1072"/>
    </row>
    <row r="355" spans="1:11" x14ac:dyDescent="0.2">
      <c r="A355" s="977" t="str">
        <f t="shared" si="10"/>
        <v>EF_04_1</v>
      </c>
      <c r="B355" s="979">
        <f t="shared" si="11"/>
        <v>1</v>
      </c>
      <c r="C355" s="1069" t="s">
        <v>111</v>
      </c>
      <c r="D355" s="1072" t="s">
        <v>503</v>
      </c>
      <c r="E355" s="1070">
        <v>353</v>
      </c>
      <c r="F355" s="1066" t="s">
        <v>2820</v>
      </c>
      <c r="G355" s="1067" t="s">
        <v>2821</v>
      </c>
      <c r="H355" s="1068">
        <v>1</v>
      </c>
      <c r="I355" s="2"/>
      <c r="K355" s="1072"/>
    </row>
    <row r="356" spans="1:11" x14ac:dyDescent="0.2">
      <c r="A356" s="977" t="str">
        <f t="shared" si="10"/>
        <v>EF_04_2</v>
      </c>
      <c r="B356" s="979">
        <f t="shared" si="11"/>
        <v>2</v>
      </c>
      <c r="C356" s="1069" t="s">
        <v>111</v>
      </c>
      <c r="D356" s="1072" t="s">
        <v>503</v>
      </c>
      <c r="E356" s="1070">
        <v>354</v>
      </c>
      <c r="F356" s="1066" t="s">
        <v>2822</v>
      </c>
      <c r="G356" s="1067" t="s">
        <v>2823</v>
      </c>
      <c r="H356" s="1068">
        <v>1</v>
      </c>
      <c r="I356" s="2"/>
      <c r="K356" s="1072"/>
    </row>
    <row r="357" spans="1:11" x14ac:dyDescent="0.2">
      <c r="A357" s="977" t="str">
        <f t="shared" si="10"/>
        <v>EF_04_3</v>
      </c>
      <c r="B357" s="979">
        <f t="shared" si="11"/>
        <v>3</v>
      </c>
      <c r="C357" s="1069" t="s">
        <v>111</v>
      </c>
      <c r="D357" s="1072" t="s">
        <v>503</v>
      </c>
      <c r="E357" s="1070">
        <v>355</v>
      </c>
      <c r="F357" s="1066" t="s">
        <v>2824</v>
      </c>
      <c r="G357" s="1067" t="s">
        <v>2825</v>
      </c>
      <c r="H357" s="1068">
        <v>1</v>
      </c>
      <c r="I357" s="2"/>
      <c r="K357" s="1072"/>
    </row>
    <row r="358" spans="1:11" x14ac:dyDescent="0.2">
      <c r="A358" s="977" t="str">
        <f t="shared" si="10"/>
        <v>EF_04_4</v>
      </c>
      <c r="B358" s="979">
        <f t="shared" si="11"/>
        <v>4</v>
      </c>
      <c r="C358" s="1069" t="s">
        <v>111</v>
      </c>
      <c r="D358" s="1072" t="s">
        <v>503</v>
      </c>
      <c r="E358" s="1070">
        <v>356</v>
      </c>
      <c r="F358" s="1066" t="s">
        <v>2826</v>
      </c>
      <c r="G358" s="1067" t="s">
        <v>2827</v>
      </c>
      <c r="H358" s="1068">
        <v>1</v>
      </c>
      <c r="I358" s="2"/>
      <c r="K358" s="1072"/>
    </row>
    <row r="359" spans="1:11" x14ac:dyDescent="0.2">
      <c r="A359" s="977" t="str">
        <f t="shared" si="10"/>
        <v>EF_04_5</v>
      </c>
      <c r="B359" s="979">
        <f t="shared" si="11"/>
        <v>5</v>
      </c>
      <c r="C359" s="1069" t="s">
        <v>111</v>
      </c>
      <c r="D359" s="1072" t="s">
        <v>503</v>
      </c>
      <c r="E359" s="1070">
        <v>357</v>
      </c>
      <c r="F359" s="1066" t="s">
        <v>2828</v>
      </c>
      <c r="G359" s="1067" t="s">
        <v>2829</v>
      </c>
      <c r="H359" s="1068">
        <v>1</v>
      </c>
      <c r="I359" s="2"/>
      <c r="K359" s="1072"/>
    </row>
    <row r="360" spans="1:11" x14ac:dyDescent="0.2">
      <c r="A360" s="977" t="str">
        <f t="shared" si="10"/>
        <v>EF_04_6</v>
      </c>
      <c r="B360" s="979">
        <f t="shared" si="11"/>
        <v>6</v>
      </c>
      <c r="C360" s="1069" t="s">
        <v>111</v>
      </c>
      <c r="D360" s="1072" t="s">
        <v>503</v>
      </c>
      <c r="E360" s="1070">
        <v>358</v>
      </c>
      <c r="F360" s="1066" t="s">
        <v>2830</v>
      </c>
      <c r="G360" s="1067" t="s">
        <v>2831</v>
      </c>
      <c r="H360" s="1068">
        <v>1</v>
      </c>
      <c r="I360" s="2"/>
      <c r="K360" s="1072"/>
    </row>
    <row r="361" spans="1:11" x14ac:dyDescent="0.2">
      <c r="A361" s="977" t="str">
        <f t="shared" si="10"/>
        <v>EF_04_7</v>
      </c>
      <c r="B361" s="979">
        <f t="shared" si="11"/>
        <v>7</v>
      </c>
      <c r="C361" s="1069" t="s">
        <v>111</v>
      </c>
      <c r="D361" s="1072" t="s">
        <v>503</v>
      </c>
      <c r="E361" s="1070">
        <v>359</v>
      </c>
      <c r="F361" s="1066" t="s">
        <v>2832</v>
      </c>
      <c r="G361" s="1067" t="s">
        <v>2833</v>
      </c>
      <c r="H361" s="1068">
        <v>1</v>
      </c>
      <c r="I361" s="2"/>
      <c r="K361" s="1072"/>
    </row>
    <row r="362" spans="1:11" x14ac:dyDescent="0.2">
      <c r="A362" s="977" t="str">
        <f t="shared" si="10"/>
        <v>EF_04_8</v>
      </c>
      <c r="B362" s="979">
        <f t="shared" si="11"/>
        <v>8</v>
      </c>
      <c r="C362" s="1069" t="s">
        <v>111</v>
      </c>
      <c r="D362" s="1072" t="s">
        <v>503</v>
      </c>
      <c r="E362" s="1070">
        <v>360</v>
      </c>
      <c r="F362" s="1066" t="s">
        <v>2834</v>
      </c>
      <c r="G362" s="1067" t="s">
        <v>2835</v>
      </c>
      <c r="H362" s="1068">
        <v>1</v>
      </c>
      <c r="I362" s="2"/>
      <c r="K362" s="1072"/>
    </row>
    <row r="363" spans="1:11" x14ac:dyDescent="0.2">
      <c r="A363" s="977" t="str">
        <f t="shared" si="10"/>
        <v>EF_04_9</v>
      </c>
      <c r="B363" s="979">
        <f t="shared" si="11"/>
        <v>9</v>
      </c>
      <c r="C363" s="1069" t="s">
        <v>111</v>
      </c>
      <c r="D363" s="1072" t="s">
        <v>503</v>
      </c>
      <c r="E363" s="1070">
        <v>361</v>
      </c>
      <c r="F363" s="1066" t="s">
        <v>2836</v>
      </c>
      <c r="G363" s="1067" t="s">
        <v>2837</v>
      </c>
      <c r="H363" s="1068">
        <v>1</v>
      </c>
      <c r="I363" s="2"/>
      <c r="K363" s="1072"/>
    </row>
    <row r="364" spans="1:11" x14ac:dyDescent="0.2">
      <c r="A364" s="977" t="str">
        <f t="shared" si="10"/>
        <v>EF_04_10</v>
      </c>
      <c r="B364" s="979">
        <f t="shared" si="11"/>
        <v>10</v>
      </c>
      <c r="C364" s="1069" t="s">
        <v>111</v>
      </c>
      <c r="D364" s="1072" t="s">
        <v>503</v>
      </c>
      <c r="E364" s="1070">
        <v>362</v>
      </c>
      <c r="F364" s="1066" t="s">
        <v>2838</v>
      </c>
      <c r="G364" s="1067" t="s">
        <v>2839</v>
      </c>
      <c r="H364" s="1068">
        <v>1</v>
      </c>
      <c r="I364" s="2"/>
      <c r="K364" s="1072"/>
    </row>
    <row r="365" spans="1:11" x14ac:dyDescent="0.2">
      <c r="A365" s="977" t="str">
        <f t="shared" si="10"/>
        <v>EF_04_11</v>
      </c>
      <c r="B365" s="979">
        <f t="shared" si="11"/>
        <v>11</v>
      </c>
      <c r="C365" s="1069" t="s">
        <v>111</v>
      </c>
      <c r="D365" s="1072" t="s">
        <v>503</v>
      </c>
      <c r="E365" s="1070">
        <v>363</v>
      </c>
      <c r="F365" s="1066" t="s">
        <v>2840</v>
      </c>
      <c r="G365" s="1067" t="s">
        <v>2841</v>
      </c>
      <c r="H365" s="1068">
        <v>1</v>
      </c>
      <c r="I365" s="2"/>
      <c r="K365" s="1072"/>
    </row>
    <row r="366" spans="1:11" x14ac:dyDescent="0.2">
      <c r="A366" s="977" t="str">
        <f t="shared" si="10"/>
        <v>EF_04_12</v>
      </c>
      <c r="B366" s="979">
        <f t="shared" si="11"/>
        <v>12</v>
      </c>
      <c r="C366" s="1069" t="s">
        <v>111</v>
      </c>
      <c r="D366" s="1072" t="s">
        <v>503</v>
      </c>
      <c r="E366" s="1070">
        <v>364</v>
      </c>
      <c r="F366" s="1066" t="s">
        <v>2842</v>
      </c>
      <c r="G366" s="1067" t="s">
        <v>2843</v>
      </c>
      <c r="H366" s="1068">
        <v>1</v>
      </c>
      <c r="I366" s="2"/>
      <c r="K366" s="1072"/>
    </row>
    <row r="367" spans="1:11" x14ac:dyDescent="0.2">
      <c r="A367" s="977" t="str">
        <f t="shared" si="10"/>
        <v>EF_04_13</v>
      </c>
      <c r="B367" s="979">
        <f t="shared" si="11"/>
        <v>13</v>
      </c>
      <c r="C367" s="1069" t="s">
        <v>111</v>
      </c>
      <c r="D367" s="1072" t="s">
        <v>503</v>
      </c>
      <c r="E367" s="1070">
        <v>365</v>
      </c>
      <c r="F367" s="1066" t="s">
        <v>2844</v>
      </c>
      <c r="G367" s="1067" t="s">
        <v>2845</v>
      </c>
      <c r="H367" s="1068">
        <v>1</v>
      </c>
      <c r="I367" s="2"/>
      <c r="K367" s="1072"/>
    </row>
    <row r="368" spans="1:11" x14ac:dyDescent="0.2">
      <c r="A368" s="977" t="str">
        <f t="shared" si="10"/>
        <v>EF_04_14</v>
      </c>
      <c r="B368" s="979">
        <f t="shared" si="11"/>
        <v>14</v>
      </c>
      <c r="C368" s="1069" t="s">
        <v>111</v>
      </c>
      <c r="D368" s="1072" t="s">
        <v>503</v>
      </c>
      <c r="E368" s="1070">
        <v>366</v>
      </c>
      <c r="F368" s="1066" t="s">
        <v>2846</v>
      </c>
      <c r="G368" s="1067" t="s">
        <v>2847</v>
      </c>
      <c r="H368" s="1068">
        <v>1</v>
      </c>
      <c r="I368" s="2"/>
      <c r="K368" s="1072"/>
    </row>
    <row r="369" spans="1:11" x14ac:dyDescent="0.2">
      <c r="A369" s="977" t="str">
        <f t="shared" si="10"/>
        <v>EF_04_15</v>
      </c>
      <c r="B369" s="979">
        <f t="shared" si="11"/>
        <v>15</v>
      </c>
      <c r="C369" s="1069" t="s">
        <v>111</v>
      </c>
      <c r="D369" s="1072" t="s">
        <v>503</v>
      </c>
      <c r="E369" s="1070">
        <v>367</v>
      </c>
      <c r="F369" s="1066" t="s">
        <v>2848</v>
      </c>
      <c r="G369" s="1067" t="s">
        <v>2849</v>
      </c>
      <c r="H369" s="1068">
        <v>1</v>
      </c>
      <c r="I369" s="2"/>
      <c r="K369" s="1072"/>
    </row>
    <row r="370" spans="1:11" x14ac:dyDescent="0.2">
      <c r="A370" s="977" t="str">
        <f t="shared" si="10"/>
        <v>EF_04_16</v>
      </c>
      <c r="B370" s="979">
        <f t="shared" si="11"/>
        <v>16</v>
      </c>
      <c r="C370" s="1069" t="s">
        <v>111</v>
      </c>
      <c r="D370" s="1072" t="s">
        <v>503</v>
      </c>
      <c r="E370" s="1070">
        <v>368</v>
      </c>
      <c r="F370" s="1066" t="s">
        <v>2850</v>
      </c>
      <c r="G370" s="1067" t="s">
        <v>2851</v>
      </c>
      <c r="H370" s="1068">
        <v>1</v>
      </c>
      <c r="I370" s="2"/>
      <c r="K370" s="1072"/>
    </row>
    <row r="371" spans="1:11" x14ac:dyDescent="0.2">
      <c r="A371" s="977" t="str">
        <f t="shared" si="10"/>
        <v>EF_04_17</v>
      </c>
      <c r="B371" s="979">
        <f t="shared" si="11"/>
        <v>17</v>
      </c>
      <c r="C371" s="1069" t="s">
        <v>111</v>
      </c>
      <c r="D371" s="1072" t="s">
        <v>503</v>
      </c>
      <c r="E371" s="1070">
        <v>369</v>
      </c>
      <c r="F371" s="1066" t="s">
        <v>2852</v>
      </c>
      <c r="G371" s="1067" t="s">
        <v>2853</v>
      </c>
      <c r="H371" s="1068">
        <v>1</v>
      </c>
      <c r="I371" s="2"/>
      <c r="K371" s="1072"/>
    </row>
    <row r="372" spans="1:11" x14ac:dyDescent="0.2">
      <c r="A372" s="977" t="str">
        <f t="shared" si="10"/>
        <v>EF_04_18</v>
      </c>
      <c r="B372" s="979">
        <f t="shared" si="11"/>
        <v>18</v>
      </c>
      <c r="C372" s="1069" t="s">
        <v>111</v>
      </c>
      <c r="D372" s="1072" t="s">
        <v>503</v>
      </c>
      <c r="E372" s="1070">
        <v>370</v>
      </c>
      <c r="F372" s="1066" t="s">
        <v>2854</v>
      </c>
      <c r="G372" s="1067" t="s">
        <v>2855</v>
      </c>
      <c r="H372" s="1068">
        <v>1</v>
      </c>
      <c r="I372" s="2"/>
      <c r="K372" s="1072"/>
    </row>
    <row r="373" spans="1:11" x14ac:dyDescent="0.2">
      <c r="A373" s="977" t="str">
        <f t="shared" si="10"/>
        <v>EF_04_19</v>
      </c>
      <c r="B373" s="979">
        <f t="shared" si="11"/>
        <v>19</v>
      </c>
      <c r="C373" s="1069" t="s">
        <v>111</v>
      </c>
      <c r="D373" s="1072" t="s">
        <v>503</v>
      </c>
      <c r="E373" s="1070">
        <v>371</v>
      </c>
      <c r="F373" s="1066" t="s">
        <v>2856</v>
      </c>
      <c r="G373" s="1067" t="s">
        <v>2857</v>
      </c>
      <c r="H373" s="1068">
        <v>1</v>
      </c>
      <c r="I373" s="2"/>
      <c r="K373" s="1072"/>
    </row>
    <row r="374" spans="1:11" x14ac:dyDescent="0.2">
      <c r="A374" s="977" t="str">
        <f t="shared" si="10"/>
        <v>EF_04_20</v>
      </c>
      <c r="B374" s="979">
        <f t="shared" si="11"/>
        <v>20</v>
      </c>
      <c r="C374" s="1069" t="s">
        <v>111</v>
      </c>
      <c r="D374" s="1072" t="s">
        <v>503</v>
      </c>
      <c r="E374" s="1070">
        <v>372</v>
      </c>
      <c r="F374" s="1066" t="s">
        <v>2858</v>
      </c>
      <c r="G374" s="1067" t="s">
        <v>2859</v>
      </c>
      <c r="H374" s="1068">
        <v>1</v>
      </c>
      <c r="I374" s="2"/>
      <c r="K374" s="1072"/>
    </row>
    <row r="375" spans="1:11" x14ac:dyDescent="0.2">
      <c r="A375" s="977" t="str">
        <f t="shared" si="10"/>
        <v>EF_04_21</v>
      </c>
      <c r="B375" s="979">
        <f t="shared" si="11"/>
        <v>21</v>
      </c>
      <c r="C375" s="1069" t="s">
        <v>111</v>
      </c>
      <c r="D375" s="1072" t="s">
        <v>503</v>
      </c>
      <c r="E375" s="1070">
        <v>373</v>
      </c>
      <c r="F375" s="1066" t="s">
        <v>2860</v>
      </c>
      <c r="G375" s="1067" t="s">
        <v>2861</v>
      </c>
      <c r="H375" s="1068">
        <v>1</v>
      </c>
      <c r="I375" s="2"/>
      <c r="K375" s="1072"/>
    </row>
    <row r="376" spans="1:11" x14ac:dyDescent="0.2">
      <c r="A376" s="977" t="str">
        <f t="shared" si="10"/>
        <v>EF_04_22</v>
      </c>
      <c r="B376" s="979">
        <f t="shared" si="11"/>
        <v>22</v>
      </c>
      <c r="C376" s="1069" t="s">
        <v>111</v>
      </c>
      <c r="D376" s="1072" t="s">
        <v>503</v>
      </c>
      <c r="E376" s="1070">
        <v>374</v>
      </c>
      <c r="F376" s="1066" t="s">
        <v>2862</v>
      </c>
      <c r="G376" s="1067" t="s">
        <v>2863</v>
      </c>
      <c r="H376" s="1068">
        <v>1</v>
      </c>
      <c r="I376" s="2"/>
      <c r="K376" s="1072"/>
    </row>
    <row r="377" spans="1:11" x14ac:dyDescent="0.2">
      <c r="A377" s="977" t="str">
        <f t="shared" si="10"/>
        <v>EF_04_23</v>
      </c>
      <c r="B377" s="979">
        <f t="shared" si="11"/>
        <v>23</v>
      </c>
      <c r="C377" s="1069" t="s">
        <v>111</v>
      </c>
      <c r="D377" s="1072" t="s">
        <v>503</v>
      </c>
      <c r="E377" s="1070">
        <v>375</v>
      </c>
      <c r="F377" s="1066" t="s">
        <v>2864</v>
      </c>
      <c r="G377" s="1067" t="s">
        <v>2865</v>
      </c>
      <c r="H377" s="1068">
        <v>1</v>
      </c>
      <c r="I377" s="2"/>
      <c r="K377" s="1072"/>
    </row>
    <row r="378" spans="1:11" x14ac:dyDescent="0.2">
      <c r="A378" s="977" t="str">
        <f t="shared" si="10"/>
        <v>EF_04_24</v>
      </c>
      <c r="B378" s="979">
        <f t="shared" si="11"/>
        <v>24</v>
      </c>
      <c r="C378" s="1069" t="s">
        <v>111</v>
      </c>
      <c r="D378" s="1072" t="s">
        <v>503</v>
      </c>
      <c r="E378" s="1070">
        <v>376</v>
      </c>
      <c r="F378" s="1066" t="s">
        <v>2866</v>
      </c>
      <c r="G378" s="1067" t="s">
        <v>2867</v>
      </c>
      <c r="H378" s="1068">
        <v>1</v>
      </c>
      <c r="I378" s="2"/>
      <c r="K378" s="1072"/>
    </row>
    <row r="379" spans="1:11" x14ac:dyDescent="0.2">
      <c r="A379" s="977" t="str">
        <f t="shared" si="10"/>
        <v>EF_04_25</v>
      </c>
      <c r="B379" s="979">
        <f t="shared" si="11"/>
        <v>25</v>
      </c>
      <c r="C379" s="1069" t="s">
        <v>111</v>
      </c>
      <c r="D379" s="1072" t="s">
        <v>503</v>
      </c>
      <c r="E379" s="1070">
        <v>377</v>
      </c>
      <c r="F379" s="1066" t="s">
        <v>2868</v>
      </c>
      <c r="G379" s="1067" t="s">
        <v>2869</v>
      </c>
      <c r="H379" s="1068">
        <v>1</v>
      </c>
      <c r="I379" s="2"/>
      <c r="K379" s="1072"/>
    </row>
    <row r="380" spans="1:11" x14ac:dyDescent="0.2">
      <c r="A380" s="977" t="str">
        <f t="shared" si="10"/>
        <v>EF_04_26</v>
      </c>
      <c r="B380" s="979">
        <f t="shared" si="11"/>
        <v>26</v>
      </c>
      <c r="C380" s="1069" t="s">
        <v>111</v>
      </c>
      <c r="D380" s="1072" t="s">
        <v>503</v>
      </c>
      <c r="E380" s="1070">
        <v>378</v>
      </c>
      <c r="F380" s="1066" t="s">
        <v>2870</v>
      </c>
      <c r="G380" s="1067" t="s">
        <v>2871</v>
      </c>
      <c r="H380" s="1068">
        <v>1</v>
      </c>
      <c r="I380" s="2"/>
      <c r="K380" s="1072"/>
    </row>
    <row r="381" spans="1:11" x14ac:dyDescent="0.2">
      <c r="A381" s="977" t="str">
        <f t="shared" si="10"/>
        <v>EF_04_27</v>
      </c>
      <c r="B381" s="979">
        <f t="shared" si="11"/>
        <v>27</v>
      </c>
      <c r="C381" s="1069" t="s">
        <v>111</v>
      </c>
      <c r="D381" s="1072" t="s">
        <v>503</v>
      </c>
      <c r="E381" s="1070">
        <v>379</v>
      </c>
      <c r="F381" s="1066" t="s">
        <v>2872</v>
      </c>
      <c r="G381" s="1067" t="s">
        <v>2873</v>
      </c>
      <c r="H381" s="1068">
        <v>1</v>
      </c>
      <c r="I381" s="2"/>
      <c r="K381" s="1072"/>
    </row>
    <row r="382" spans="1:11" x14ac:dyDescent="0.2">
      <c r="A382" s="977" t="str">
        <f t="shared" si="10"/>
        <v>EF_04_28</v>
      </c>
      <c r="B382" s="979">
        <f t="shared" si="11"/>
        <v>28</v>
      </c>
      <c r="C382" s="1069" t="s">
        <v>111</v>
      </c>
      <c r="D382" s="1072" t="s">
        <v>503</v>
      </c>
      <c r="E382" s="1070">
        <v>380</v>
      </c>
      <c r="F382" s="1066" t="s">
        <v>2874</v>
      </c>
      <c r="G382" s="1067" t="s">
        <v>2875</v>
      </c>
      <c r="H382" s="1068">
        <v>1</v>
      </c>
      <c r="I382" s="2"/>
      <c r="K382" s="1072"/>
    </row>
    <row r="383" spans="1:11" x14ac:dyDescent="0.2">
      <c r="A383" s="977" t="str">
        <f t="shared" si="10"/>
        <v>EF_04_29</v>
      </c>
      <c r="B383" s="979">
        <f t="shared" si="11"/>
        <v>29</v>
      </c>
      <c r="C383" s="1069" t="s">
        <v>111</v>
      </c>
      <c r="D383" s="1072" t="s">
        <v>503</v>
      </c>
      <c r="E383" s="1070">
        <v>381</v>
      </c>
      <c r="F383" s="1066" t="s">
        <v>2876</v>
      </c>
      <c r="G383" s="1067" t="s">
        <v>2877</v>
      </c>
      <c r="H383" s="1068">
        <v>1</v>
      </c>
      <c r="I383" s="2"/>
      <c r="K383" s="1072"/>
    </row>
    <row r="384" spans="1:11" x14ac:dyDescent="0.2">
      <c r="A384" s="977" t="str">
        <f t="shared" si="10"/>
        <v>EF_04_30</v>
      </c>
      <c r="B384" s="979">
        <f t="shared" si="11"/>
        <v>30</v>
      </c>
      <c r="C384" s="1069" t="s">
        <v>111</v>
      </c>
      <c r="D384" s="1072" t="s">
        <v>503</v>
      </c>
      <c r="E384" s="1070">
        <v>382</v>
      </c>
      <c r="F384" s="1066" t="s">
        <v>2878</v>
      </c>
      <c r="G384" s="1067" t="s">
        <v>2879</v>
      </c>
      <c r="H384" s="1068">
        <v>1</v>
      </c>
      <c r="I384" s="2"/>
      <c r="K384" s="1072"/>
    </row>
    <row r="385" spans="1:11" x14ac:dyDescent="0.2">
      <c r="A385" s="977" t="str">
        <f t="shared" si="10"/>
        <v>EF_04_31</v>
      </c>
      <c r="B385" s="979">
        <f t="shared" si="11"/>
        <v>31</v>
      </c>
      <c r="C385" s="1069" t="s">
        <v>111</v>
      </c>
      <c r="D385" s="1072" t="s">
        <v>503</v>
      </c>
      <c r="E385" s="1070">
        <v>383</v>
      </c>
      <c r="F385" s="1066" t="s">
        <v>2880</v>
      </c>
      <c r="G385" s="1067" t="s">
        <v>2881</v>
      </c>
      <c r="H385" s="1068">
        <v>1</v>
      </c>
      <c r="I385" s="2"/>
      <c r="K385" s="1072"/>
    </row>
    <row r="386" spans="1:11" x14ac:dyDescent="0.2">
      <c r="A386" s="977" t="str">
        <f t="shared" si="10"/>
        <v>EF_04_32</v>
      </c>
      <c r="B386" s="979">
        <f t="shared" si="11"/>
        <v>32</v>
      </c>
      <c r="C386" s="1069" t="s">
        <v>111</v>
      </c>
      <c r="D386" s="1072" t="s">
        <v>503</v>
      </c>
      <c r="E386" s="1070">
        <v>384</v>
      </c>
      <c r="F386" s="1066" t="s">
        <v>2882</v>
      </c>
      <c r="G386" s="1067" t="s">
        <v>2883</v>
      </c>
      <c r="H386" s="1068">
        <v>1</v>
      </c>
      <c r="I386" s="2"/>
      <c r="K386" s="1072"/>
    </row>
    <row r="387" spans="1:11" x14ac:dyDescent="0.2">
      <c r="A387" s="977" t="str">
        <f t="shared" ref="A387:A450" si="12">CONCATENATE(C387,"_",D387,"_",B387)</f>
        <v>EF_04_33</v>
      </c>
      <c r="B387" s="979">
        <f t="shared" si="11"/>
        <v>33</v>
      </c>
      <c r="C387" s="1069" t="s">
        <v>111</v>
      </c>
      <c r="D387" s="1072" t="s">
        <v>503</v>
      </c>
      <c r="E387" s="1070">
        <v>385</v>
      </c>
      <c r="F387" s="1066" t="s">
        <v>2884</v>
      </c>
      <c r="G387" s="1067" t="s">
        <v>2885</v>
      </c>
      <c r="H387" s="1068">
        <v>1</v>
      </c>
      <c r="I387" s="2"/>
      <c r="K387" s="1072"/>
    </row>
    <row r="388" spans="1:11" x14ac:dyDescent="0.2">
      <c r="A388" s="977" t="str">
        <f t="shared" si="12"/>
        <v>EF_04_34</v>
      </c>
      <c r="B388" s="979">
        <f t="shared" si="11"/>
        <v>34</v>
      </c>
      <c r="C388" s="1069" t="s">
        <v>111</v>
      </c>
      <c r="D388" s="1072" t="s">
        <v>503</v>
      </c>
      <c r="E388" s="1070">
        <v>386</v>
      </c>
      <c r="F388" s="1066" t="s">
        <v>2886</v>
      </c>
      <c r="G388" s="1067" t="s">
        <v>2887</v>
      </c>
      <c r="H388" s="1068">
        <v>1</v>
      </c>
      <c r="I388" s="2"/>
      <c r="K388" s="1072"/>
    </row>
    <row r="389" spans="1:11" x14ac:dyDescent="0.2">
      <c r="A389" s="977" t="str">
        <f t="shared" si="12"/>
        <v>EF_04_35</v>
      </c>
      <c r="B389" s="979">
        <f t="shared" ref="B389:B452" si="13">IF(D389&lt;&gt;"",IF(D389=D388,B388+1,1),0)</f>
        <v>35</v>
      </c>
      <c r="C389" s="1069" t="s">
        <v>111</v>
      </c>
      <c r="D389" s="1072" t="s">
        <v>503</v>
      </c>
      <c r="E389" s="1070">
        <v>387</v>
      </c>
      <c r="F389" s="1066" t="s">
        <v>2888</v>
      </c>
      <c r="G389" s="1067" t="s">
        <v>2889</v>
      </c>
      <c r="H389" s="1068">
        <v>1</v>
      </c>
      <c r="I389" s="2"/>
      <c r="K389" s="1072"/>
    </row>
    <row r="390" spans="1:11" x14ac:dyDescent="0.2">
      <c r="A390" s="977" t="str">
        <f t="shared" si="12"/>
        <v>EF_04_36</v>
      </c>
      <c r="B390" s="979">
        <f t="shared" si="13"/>
        <v>36</v>
      </c>
      <c r="C390" s="1069" t="s">
        <v>111</v>
      </c>
      <c r="D390" s="1072" t="s">
        <v>503</v>
      </c>
      <c r="E390" s="1070">
        <v>388</v>
      </c>
      <c r="F390" s="1066" t="s">
        <v>2890</v>
      </c>
      <c r="G390" s="1067" t="s">
        <v>2891</v>
      </c>
      <c r="H390" s="1068">
        <v>1</v>
      </c>
      <c r="I390" s="2"/>
      <c r="K390" s="1072"/>
    </row>
    <row r="391" spans="1:11" x14ac:dyDescent="0.2">
      <c r="A391" s="977" t="str">
        <f t="shared" si="12"/>
        <v>EF_04_37</v>
      </c>
      <c r="B391" s="979">
        <f t="shared" si="13"/>
        <v>37</v>
      </c>
      <c r="C391" s="1069" t="s">
        <v>111</v>
      </c>
      <c r="D391" s="1072" t="s">
        <v>503</v>
      </c>
      <c r="E391" s="1070">
        <v>389</v>
      </c>
      <c r="F391" s="1066" t="s">
        <v>2892</v>
      </c>
      <c r="G391" s="1067" t="s">
        <v>2893</v>
      </c>
      <c r="H391" s="1068">
        <v>1</v>
      </c>
      <c r="I391" s="2"/>
      <c r="K391" s="1072"/>
    </row>
    <row r="392" spans="1:11" x14ac:dyDescent="0.2">
      <c r="A392" s="977" t="str">
        <f t="shared" si="12"/>
        <v>EF_04_38</v>
      </c>
      <c r="B392" s="979">
        <f t="shared" si="13"/>
        <v>38</v>
      </c>
      <c r="C392" s="1069" t="s">
        <v>111</v>
      </c>
      <c r="D392" s="1072" t="s">
        <v>503</v>
      </c>
      <c r="E392" s="1070">
        <v>390</v>
      </c>
      <c r="F392" s="1066" t="s">
        <v>2894</v>
      </c>
      <c r="G392" s="1067" t="s">
        <v>2895</v>
      </c>
      <c r="H392" s="1068">
        <v>1</v>
      </c>
      <c r="I392" s="2"/>
      <c r="K392" s="1072"/>
    </row>
    <row r="393" spans="1:11" x14ac:dyDescent="0.2">
      <c r="A393" s="977" t="str">
        <f t="shared" si="12"/>
        <v>EF_04_39</v>
      </c>
      <c r="B393" s="979">
        <f t="shared" si="13"/>
        <v>39</v>
      </c>
      <c r="C393" s="1069" t="s">
        <v>111</v>
      </c>
      <c r="D393" s="1072" t="s">
        <v>503</v>
      </c>
      <c r="E393" s="1070">
        <v>391</v>
      </c>
      <c r="F393" s="1066" t="s">
        <v>2896</v>
      </c>
      <c r="G393" s="1067" t="s">
        <v>2897</v>
      </c>
      <c r="H393" s="1068">
        <v>1</v>
      </c>
      <c r="I393" s="2"/>
      <c r="K393" s="1072"/>
    </row>
    <row r="394" spans="1:11" x14ac:dyDescent="0.2">
      <c r="A394" s="977" t="str">
        <f t="shared" si="12"/>
        <v>EF_04_40</v>
      </c>
      <c r="B394" s="979">
        <f t="shared" si="13"/>
        <v>40</v>
      </c>
      <c r="C394" s="1069" t="s">
        <v>111</v>
      </c>
      <c r="D394" s="1072" t="s">
        <v>503</v>
      </c>
      <c r="E394" s="1070">
        <v>392</v>
      </c>
      <c r="F394" s="1066" t="s">
        <v>2898</v>
      </c>
      <c r="G394" s="1067" t="s">
        <v>2899</v>
      </c>
      <c r="H394" s="1068">
        <v>1</v>
      </c>
      <c r="I394" s="2"/>
      <c r="K394" s="1072"/>
    </row>
    <row r="395" spans="1:11" x14ac:dyDescent="0.2">
      <c r="A395" s="977" t="str">
        <f t="shared" si="12"/>
        <v>EF_04_41</v>
      </c>
      <c r="B395" s="979">
        <f t="shared" si="13"/>
        <v>41</v>
      </c>
      <c r="C395" s="1069" t="s">
        <v>111</v>
      </c>
      <c r="D395" s="1072" t="s">
        <v>503</v>
      </c>
      <c r="E395" s="1070">
        <v>393</v>
      </c>
      <c r="F395" s="1066" t="s">
        <v>2900</v>
      </c>
      <c r="G395" s="1067" t="s">
        <v>2901</v>
      </c>
      <c r="H395" s="1068">
        <v>1</v>
      </c>
      <c r="I395" s="2"/>
      <c r="K395" s="1072"/>
    </row>
    <row r="396" spans="1:11" x14ac:dyDescent="0.2">
      <c r="A396" s="977" t="str">
        <f t="shared" si="12"/>
        <v>EF_04_42</v>
      </c>
      <c r="B396" s="979">
        <f t="shared" si="13"/>
        <v>42</v>
      </c>
      <c r="C396" s="1069" t="s">
        <v>111</v>
      </c>
      <c r="D396" s="1072" t="s">
        <v>503</v>
      </c>
      <c r="E396" s="1070">
        <v>394</v>
      </c>
      <c r="F396" s="1066" t="s">
        <v>2902</v>
      </c>
      <c r="G396" s="1067" t="s">
        <v>2903</v>
      </c>
      <c r="H396" s="1068">
        <v>1</v>
      </c>
      <c r="I396" s="2"/>
      <c r="K396" s="1072"/>
    </row>
    <row r="397" spans="1:11" x14ac:dyDescent="0.2">
      <c r="A397" s="977" t="str">
        <f t="shared" si="12"/>
        <v>EF_04_43</v>
      </c>
      <c r="B397" s="979">
        <f t="shared" si="13"/>
        <v>43</v>
      </c>
      <c r="C397" s="1069" t="s">
        <v>111</v>
      </c>
      <c r="D397" s="1072" t="s">
        <v>503</v>
      </c>
      <c r="E397" s="1070">
        <v>395</v>
      </c>
      <c r="F397" s="1066" t="s">
        <v>2904</v>
      </c>
      <c r="G397" s="1067" t="s">
        <v>2905</v>
      </c>
      <c r="H397" s="1068">
        <v>1</v>
      </c>
      <c r="I397" s="2"/>
      <c r="K397" s="1072"/>
    </row>
    <row r="398" spans="1:11" x14ac:dyDescent="0.2">
      <c r="A398" s="977" t="str">
        <f t="shared" si="12"/>
        <v>EF_04_44</v>
      </c>
      <c r="B398" s="979">
        <f t="shared" si="13"/>
        <v>44</v>
      </c>
      <c r="C398" s="1069" t="s">
        <v>111</v>
      </c>
      <c r="D398" s="1072" t="s">
        <v>503</v>
      </c>
      <c r="E398" s="1070">
        <v>396</v>
      </c>
      <c r="F398" s="1066" t="s">
        <v>2906</v>
      </c>
      <c r="G398" s="1067" t="s">
        <v>2907</v>
      </c>
      <c r="H398" s="1068">
        <v>1</v>
      </c>
      <c r="I398" s="2"/>
      <c r="K398" s="1072"/>
    </row>
    <row r="399" spans="1:11" x14ac:dyDescent="0.2">
      <c r="A399" s="977" t="str">
        <f t="shared" si="12"/>
        <v>EF_04_45</v>
      </c>
      <c r="B399" s="979">
        <f t="shared" si="13"/>
        <v>45</v>
      </c>
      <c r="C399" s="1069" t="s">
        <v>111</v>
      </c>
      <c r="D399" s="1072" t="s">
        <v>503</v>
      </c>
      <c r="E399" s="1070">
        <v>397</v>
      </c>
      <c r="F399" s="1066" t="s">
        <v>2908</v>
      </c>
      <c r="G399" s="1067" t="s">
        <v>2909</v>
      </c>
      <c r="H399" s="1068">
        <v>1</v>
      </c>
      <c r="I399" s="2"/>
      <c r="K399" s="1072"/>
    </row>
    <row r="400" spans="1:11" x14ac:dyDescent="0.2">
      <c r="A400" s="977" t="str">
        <f t="shared" si="12"/>
        <v>EF_04_46</v>
      </c>
      <c r="B400" s="979">
        <f t="shared" si="13"/>
        <v>46</v>
      </c>
      <c r="C400" s="1069" t="s">
        <v>111</v>
      </c>
      <c r="D400" s="1072" t="s">
        <v>503</v>
      </c>
      <c r="E400" s="1070">
        <v>398</v>
      </c>
      <c r="F400" s="1066" t="s">
        <v>2910</v>
      </c>
      <c r="G400" s="1067" t="s">
        <v>2911</v>
      </c>
      <c r="H400" s="1068">
        <v>1</v>
      </c>
      <c r="I400" s="2"/>
      <c r="K400" s="1072"/>
    </row>
    <row r="401" spans="1:11" x14ac:dyDescent="0.2">
      <c r="A401" s="977" t="str">
        <f t="shared" si="12"/>
        <v>EF_04_47</v>
      </c>
      <c r="B401" s="979">
        <f t="shared" si="13"/>
        <v>47</v>
      </c>
      <c r="C401" s="1069" t="s">
        <v>111</v>
      </c>
      <c r="D401" s="1072" t="s">
        <v>503</v>
      </c>
      <c r="E401" s="1070">
        <v>399</v>
      </c>
      <c r="F401" s="1066" t="s">
        <v>2912</v>
      </c>
      <c r="G401" s="1067" t="s">
        <v>2913</v>
      </c>
      <c r="H401" s="1068">
        <v>1</v>
      </c>
      <c r="I401" s="2"/>
      <c r="K401" s="1072"/>
    </row>
    <row r="402" spans="1:11" x14ac:dyDescent="0.2">
      <c r="A402" s="977" t="str">
        <f t="shared" si="12"/>
        <v>EF_04_48</v>
      </c>
      <c r="B402" s="979">
        <f t="shared" si="13"/>
        <v>48</v>
      </c>
      <c r="C402" s="1069" t="s">
        <v>111</v>
      </c>
      <c r="D402" s="1072" t="s">
        <v>503</v>
      </c>
      <c r="E402" s="1070">
        <v>400</v>
      </c>
      <c r="F402" s="1066" t="s">
        <v>2914</v>
      </c>
      <c r="G402" s="1067" t="s">
        <v>2915</v>
      </c>
      <c r="H402" s="1068">
        <v>1</v>
      </c>
      <c r="I402" s="2"/>
      <c r="K402" s="1072"/>
    </row>
    <row r="403" spans="1:11" x14ac:dyDescent="0.2">
      <c r="A403" s="977" t="str">
        <f t="shared" si="12"/>
        <v>EF_04_49</v>
      </c>
      <c r="B403" s="979">
        <f t="shared" si="13"/>
        <v>49</v>
      </c>
      <c r="C403" s="1069" t="s">
        <v>111</v>
      </c>
      <c r="D403" s="1072" t="s">
        <v>503</v>
      </c>
      <c r="E403" s="1070">
        <v>401</v>
      </c>
      <c r="F403" s="1066" t="s">
        <v>2916</v>
      </c>
      <c r="G403" s="1067" t="s">
        <v>2917</v>
      </c>
      <c r="H403" s="1068">
        <v>1</v>
      </c>
      <c r="I403" s="2"/>
      <c r="K403" s="1072"/>
    </row>
    <row r="404" spans="1:11" x14ac:dyDescent="0.2">
      <c r="A404" s="977" t="str">
        <f t="shared" si="12"/>
        <v>EF_04_50</v>
      </c>
      <c r="B404" s="979">
        <f t="shared" si="13"/>
        <v>50</v>
      </c>
      <c r="C404" s="1069" t="s">
        <v>111</v>
      </c>
      <c r="D404" s="1072" t="s">
        <v>503</v>
      </c>
      <c r="E404" s="1070">
        <v>402</v>
      </c>
      <c r="F404" s="1066" t="s">
        <v>2918</v>
      </c>
      <c r="G404" s="1067" t="s">
        <v>2919</v>
      </c>
      <c r="H404" s="1068">
        <v>1</v>
      </c>
      <c r="I404" s="2"/>
      <c r="K404" s="1072"/>
    </row>
    <row r="405" spans="1:11" x14ac:dyDescent="0.2">
      <c r="A405" s="977" t="str">
        <f t="shared" si="12"/>
        <v>EF_04_51</v>
      </c>
      <c r="B405" s="979">
        <f t="shared" si="13"/>
        <v>51</v>
      </c>
      <c r="C405" s="1069" t="s">
        <v>111</v>
      </c>
      <c r="D405" s="1072" t="s">
        <v>503</v>
      </c>
      <c r="E405" s="1070">
        <v>403</v>
      </c>
      <c r="F405" s="1066" t="s">
        <v>2920</v>
      </c>
      <c r="G405" s="1067" t="s">
        <v>2921</v>
      </c>
      <c r="H405" s="1068">
        <v>1</v>
      </c>
      <c r="I405" s="2"/>
      <c r="K405" s="1072"/>
    </row>
    <row r="406" spans="1:11" x14ac:dyDescent="0.2">
      <c r="A406" s="977" t="str">
        <f t="shared" si="12"/>
        <v>EF_04_52</v>
      </c>
      <c r="B406" s="979">
        <f t="shared" si="13"/>
        <v>52</v>
      </c>
      <c r="C406" s="1069" t="s">
        <v>111</v>
      </c>
      <c r="D406" s="1072" t="s">
        <v>503</v>
      </c>
      <c r="E406" s="1070">
        <v>404</v>
      </c>
      <c r="F406" s="1066" t="s">
        <v>2922</v>
      </c>
      <c r="G406" s="1067" t="s">
        <v>2923</v>
      </c>
      <c r="H406" s="1068">
        <v>1</v>
      </c>
      <c r="I406" s="2"/>
      <c r="K406" s="1072"/>
    </row>
    <row r="407" spans="1:11" x14ac:dyDescent="0.2">
      <c r="A407" s="977" t="str">
        <f t="shared" si="12"/>
        <v>EF_04_53</v>
      </c>
      <c r="B407" s="979">
        <f t="shared" si="13"/>
        <v>53</v>
      </c>
      <c r="C407" s="1069" t="s">
        <v>111</v>
      </c>
      <c r="D407" s="1072" t="s">
        <v>503</v>
      </c>
      <c r="E407" s="1070">
        <v>405</v>
      </c>
      <c r="F407" s="1066" t="s">
        <v>2924</v>
      </c>
      <c r="G407" s="1067" t="s">
        <v>2925</v>
      </c>
      <c r="H407" s="1068">
        <v>1</v>
      </c>
      <c r="I407" s="2"/>
      <c r="K407" s="1072"/>
    </row>
    <row r="408" spans="1:11" x14ac:dyDescent="0.2">
      <c r="A408" s="977" t="str">
        <f t="shared" si="12"/>
        <v>EF_04_54</v>
      </c>
      <c r="B408" s="979">
        <f t="shared" si="13"/>
        <v>54</v>
      </c>
      <c r="C408" s="1069" t="s">
        <v>111</v>
      </c>
      <c r="D408" s="1072" t="s">
        <v>503</v>
      </c>
      <c r="E408" s="1070">
        <v>406</v>
      </c>
      <c r="F408" s="1066" t="s">
        <v>2926</v>
      </c>
      <c r="G408" s="1067" t="s">
        <v>2927</v>
      </c>
      <c r="H408" s="1068">
        <v>1</v>
      </c>
      <c r="I408" s="2"/>
      <c r="K408" s="1072"/>
    </row>
    <row r="409" spans="1:11" x14ac:dyDescent="0.2">
      <c r="A409" s="977" t="str">
        <f t="shared" si="12"/>
        <v>EF_04_55</v>
      </c>
      <c r="B409" s="979">
        <f t="shared" si="13"/>
        <v>55</v>
      </c>
      <c r="C409" s="1069" t="s">
        <v>111</v>
      </c>
      <c r="D409" s="1072" t="s">
        <v>503</v>
      </c>
      <c r="E409" s="1070">
        <v>407</v>
      </c>
      <c r="F409" s="1066" t="s">
        <v>2928</v>
      </c>
      <c r="G409" s="1067" t="s">
        <v>2929</v>
      </c>
      <c r="H409" s="1068">
        <v>1</v>
      </c>
      <c r="I409" s="2"/>
      <c r="K409" s="1072"/>
    </row>
    <row r="410" spans="1:11" x14ac:dyDescent="0.2">
      <c r="A410" s="977" t="str">
        <f t="shared" si="12"/>
        <v>EF_04_56</v>
      </c>
      <c r="B410" s="979">
        <f t="shared" si="13"/>
        <v>56</v>
      </c>
      <c r="C410" s="1069" t="s">
        <v>111</v>
      </c>
      <c r="D410" s="1072" t="s">
        <v>503</v>
      </c>
      <c r="E410" s="1070">
        <v>408</v>
      </c>
      <c r="F410" s="1066" t="s">
        <v>2930</v>
      </c>
      <c r="G410" s="1067" t="s">
        <v>2931</v>
      </c>
      <c r="H410" s="1068">
        <v>1</v>
      </c>
      <c r="I410" s="2"/>
      <c r="K410" s="1072"/>
    </row>
    <row r="411" spans="1:11" x14ac:dyDescent="0.2">
      <c r="A411" s="977" t="str">
        <f t="shared" si="12"/>
        <v>EF_04_57</v>
      </c>
      <c r="B411" s="979">
        <f t="shared" si="13"/>
        <v>57</v>
      </c>
      <c r="C411" s="1069" t="s">
        <v>111</v>
      </c>
      <c r="D411" s="1072" t="s">
        <v>503</v>
      </c>
      <c r="E411" s="1070">
        <v>409</v>
      </c>
      <c r="F411" s="1066" t="s">
        <v>2932</v>
      </c>
      <c r="G411" s="1067" t="s">
        <v>2933</v>
      </c>
      <c r="H411" s="1068">
        <v>1</v>
      </c>
      <c r="I411" s="2"/>
      <c r="K411" s="1072"/>
    </row>
    <row r="412" spans="1:11" x14ac:dyDescent="0.2">
      <c r="A412" s="977" t="str">
        <f t="shared" si="12"/>
        <v>EF_04_58</v>
      </c>
      <c r="B412" s="979">
        <f t="shared" si="13"/>
        <v>58</v>
      </c>
      <c r="C412" s="1069" t="s">
        <v>111</v>
      </c>
      <c r="D412" s="1072" t="s">
        <v>503</v>
      </c>
      <c r="E412" s="1070">
        <v>410</v>
      </c>
      <c r="F412" s="1066" t="s">
        <v>2934</v>
      </c>
      <c r="G412" s="1067" t="s">
        <v>2935</v>
      </c>
      <c r="H412" s="1068">
        <v>1</v>
      </c>
      <c r="I412" s="2"/>
      <c r="K412" s="1072"/>
    </row>
    <row r="413" spans="1:11" x14ac:dyDescent="0.2">
      <c r="A413" s="977" t="str">
        <f t="shared" si="12"/>
        <v>EF_04_59</v>
      </c>
      <c r="B413" s="979">
        <f t="shared" si="13"/>
        <v>59</v>
      </c>
      <c r="C413" s="1069" t="s">
        <v>111</v>
      </c>
      <c r="D413" s="1072" t="s">
        <v>503</v>
      </c>
      <c r="E413" s="1070">
        <v>411</v>
      </c>
      <c r="F413" s="1066" t="s">
        <v>2936</v>
      </c>
      <c r="G413" s="1067" t="s">
        <v>2937</v>
      </c>
      <c r="H413" s="1068">
        <v>1</v>
      </c>
      <c r="I413" s="2"/>
      <c r="K413" s="1072"/>
    </row>
    <row r="414" spans="1:11" x14ac:dyDescent="0.2">
      <c r="A414" s="977" t="str">
        <f t="shared" si="12"/>
        <v>EF_04_60</v>
      </c>
      <c r="B414" s="979">
        <f t="shared" si="13"/>
        <v>60</v>
      </c>
      <c r="C414" s="1069" t="s">
        <v>111</v>
      </c>
      <c r="D414" s="1072" t="s">
        <v>503</v>
      </c>
      <c r="E414" s="1070">
        <v>412</v>
      </c>
      <c r="F414" s="1066" t="s">
        <v>2938</v>
      </c>
      <c r="G414" s="1067" t="s">
        <v>2939</v>
      </c>
      <c r="H414" s="1068">
        <v>1</v>
      </c>
      <c r="I414" s="2"/>
      <c r="K414" s="1072"/>
    </row>
    <row r="415" spans="1:11" x14ac:dyDescent="0.2">
      <c r="A415" s="977" t="str">
        <f t="shared" si="12"/>
        <v>EF_04_61</v>
      </c>
      <c r="B415" s="979">
        <f t="shared" si="13"/>
        <v>61</v>
      </c>
      <c r="C415" s="1069" t="s">
        <v>111</v>
      </c>
      <c r="D415" s="1072" t="s">
        <v>503</v>
      </c>
      <c r="E415" s="1070">
        <v>413</v>
      </c>
      <c r="F415" s="1066" t="s">
        <v>2940</v>
      </c>
      <c r="G415" s="1067" t="s">
        <v>2941</v>
      </c>
      <c r="H415" s="1068">
        <v>1</v>
      </c>
      <c r="I415" s="2"/>
      <c r="K415" s="1072"/>
    </row>
    <row r="416" spans="1:11" x14ac:dyDescent="0.2">
      <c r="A416" s="977" t="str">
        <f t="shared" si="12"/>
        <v>EF_04_62</v>
      </c>
      <c r="B416" s="979">
        <f t="shared" si="13"/>
        <v>62</v>
      </c>
      <c r="C416" s="1069" t="s">
        <v>111</v>
      </c>
      <c r="D416" s="1072" t="s">
        <v>503</v>
      </c>
      <c r="E416" s="1070">
        <v>414</v>
      </c>
      <c r="F416" s="1066" t="s">
        <v>2942</v>
      </c>
      <c r="G416" s="1067" t="s">
        <v>2943</v>
      </c>
      <c r="H416" s="1068">
        <v>1</v>
      </c>
      <c r="I416" s="2"/>
      <c r="K416" s="1072"/>
    </row>
    <row r="417" spans="1:11" x14ac:dyDescent="0.2">
      <c r="A417" s="977" t="str">
        <f t="shared" si="12"/>
        <v>EF_04_63</v>
      </c>
      <c r="B417" s="979">
        <f t="shared" si="13"/>
        <v>63</v>
      </c>
      <c r="C417" s="1069" t="s">
        <v>111</v>
      </c>
      <c r="D417" s="1072" t="s">
        <v>503</v>
      </c>
      <c r="E417" s="1070">
        <v>415</v>
      </c>
      <c r="F417" s="1066" t="s">
        <v>2944</v>
      </c>
      <c r="G417" s="1067" t="s">
        <v>2945</v>
      </c>
      <c r="H417" s="1068">
        <v>1</v>
      </c>
      <c r="I417" s="2"/>
      <c r="K417" s="1072"/>
    </row>
    <row r="418" spans="1:11" x14ac:dyDescent="0.2">
      <c r="A418" s="977" t="str">
        <f t="shared" si="12"/>
        <v>EF_04_64</v>
      </c>
      <c r="B418" s="979">
        <f t="shared" si="13"/>
        <v>64</v>
      </c>
      <c r="C418" s="1069" t="s">
        <v>111</v>
      </c>
      <c r="D418" s="1072" t="s">
        <v>503</v>
      </c>
      <c r="E418" s="1070">
        <v>416</v>
      </c>
      <c r="F418" s="1066" t="s">
        <v>2946</v>
      </c>
      <c r="G418" s="1067" t="s">
        <v>2947</v>
      </c>
      <c r="H418" s="1068">
        <v>1</v>
      </c>
      <c r="I418" s="2"/>
      <c r="K418" s="1072"/>
    </row>
    <row r="419" spans="1:11" x14ac:dyDescent="0.2">
      <c r="A419" s="977" t="str">
        <f t="shared" si="12"/>
        <v>EF_04_65</v>
      </c>
      <c r="B419" s="979">
        <f t="shared" si="13"/>
        <v>65</v>
      </c>
      <c r="C419" s="1069" t="s">
        <v>111</v>
      </c>
      <c r="D419" s="1072" t="s">
        <v>503</v>
      </c>
      <c r="E419" s="1070">
        <v>417</v>
      </c>
      <c r="F419" s="1066" t="s">
        <v>2948</v>
      </c>
      <c r="G419" s="1067" t="s">
        <v>2949</v>
      </c>
      <c r="H419" s="1068">
        <v>1</v>
      </c>
      <c r="I419" s="2"/>
      <c r="K419" s="1072"/>
    </row>
    <row r="420" spans="1:11" x14ac:dyDescent="0.2">
      <c r="A420" s="977" t="str">
        <f t="shared" si="12"/>
        <v>EF_04_66</v>
      </c>
      <c r="B420" s="979">
        <f t="shared" si="13"/>
        <v>66</v>
      </c>
      <c r="C420" s="1069" t="s">
        <v>111</v>
      </c>
      <c r="D420" s="1072" t="s">
        <v>503</v>
      </c>
      <c r="E420" s="1070">
        <v>418</v>
      </c>
      <c r="F420" s="1066" t="s">
        <v>2950</v>
      </c>
      <c r="G420" s="1067" t="s">
        <v>2951</v>
      </c>
      <c r="H420" s="1068">
        <v>1</v>
      </c>
      <c r="I420" s="2"/>
      <c r="K420" s="1072"/>
    </row>
    <row r="421" spans="1:11" x14ac:dyDescent="0.2">
      <c r="A421" s="977" t="str">
        <f t="shared" si="12"/>
        <v>EF_04_67</v>
      </c>
      <c r="B421" s="979">
        <f t="shared" si="13"/>
        <v>67</v>
      </c>
      <c r="C421" s="1069" t="s">
        <v>111</v>
      </c>
      <c r="D421" s="1072" t="s">
        <v>503</v>
      </c>
      <c r="E421" s="1070">
        <v>419</v>
      </c>
      <c r="F421" s="1066" t="s">
        <v>2952</v>
      </c>
      <c r="G421" s="1067" t="s">
        <v>2953</v>
      </c>
      <c r="H421" s="1068">
        <v>1</v>
      </c>
      <c r="I421" s="2"/>
      <c r="K421" s="1072"/>
    </row>
    <row r="422" spans="1:11" x14ac:dyDescent="0.2">
      <c r="A422" s="977" t="str">
        <f t="shared" si="12"/>
        <v>EF_04_68</v>
      </c>
      <c r="B422" s="979">
        <f t="shared" si="13"/>
        <v>68</v>
      </c>
      <c r="C422" s="1069" t="s">
        <v>111</v>
      </c>
      <c r="D422" s="1072" t="s">
        <v>503</v>
      </c>
      <c r="E422" s="1070">
        <v>420</v>
      </c>
      <c r="F422" s="1066" t="s">
        <v>2954</v>
      </c>
      <c r="G422" s="1067" t="s">
        <v>2955</v>
      </c>
      <c r="H422" s="1068">
        <v>1</v>
      </c>
      <c r="I422" s="2"/>
      <c r="K422" s="1072"/>
    </row>
    <row r="423" spans="1:11" x14ac:dyDescent="0.2">
      <c r="A423" s="977" t="str">
        <f t="shared" si="12"/>
        <v>EF_04_69</v>
      </c>
      <c r="B423" s="979">
        <f t="shared" si="13"/>
        <v>69</v>
      </c>
      <c r="C423" s="1069" t="s">
        <v>111</v>
      </c>
      <c r="D423" s="1072" t="s">
        <v>503</v>
      </c>
      <c r="E423" s="1070">
        <v>421</v>
      </c>
      <c r="F423" s="1066" t="s">
        <v>2956</v>
      </c>
      <c r="G423" s="1067" t="s">
        <v>2957</v>
      </c>
      <c r="H423" s="1068">
        <v>1</v>
      </c>
      <c r="I423" s="2"/>
      <c r="K423" s="1072"/>
    </row>
    <row r="424" spans="1:11" x14ac:dyDescent="0.2">
      <c r="A424" s="977" t="str">
        <f t="shared" si="12"/>
        <v>EF_04_70</v>
      </c>
      <c r="B424" s="979">
        <f t="shared" si="13"/>
        <v>70</v>
      </c>
      <c r="C424" s="1069" t="s">
        <v>111</v>
      </c>
      <c r="D424" s="1072" t="s">
        <v>503</v>
      </c>
      <c r="E424" s="1070">
        <v>422</v>
      </c>
      <c r="F424" s="1066" t="s">
        <v>2958</v>
      </c>
      <c r="G424" s="1067" t="s">
        <v>2959</v>
      </c>
      <c r="H424" s="1068">
        <v>1</v>
      </c>
      <c r="I424" s="2"/>
      <c r="K424" s="1072"/>
    </row>
    <row r="425" spans="1:11" x14ac:dyDescent="0.2">
      <c r="A425" s="977" t="str">
        <f t="shared" si="12"/>
        <v>EF_04_71</v>
      </c>
      <c r="B425" s="979">
        <f t="shared" si="13"/>
        <v>71</v>
      </c>
      <c r="C425" s="1069" t="s">
        <v>111</v>
      </c>
      <c r="D425" s="1072" t="s">
        <v>503</v>
      </c>
      <c r="E425" s="1070">
        <v>423</v>
      </c>
      <c r="F425" s="1066" t="s">
        <v>2960</v>
      </c>
      <c r="G425" s="1067" t="s">
        <v>2961</v>
      </c>
      <c r="H425" s="1068">
        <v>1</v>
      </c>
      <c r="I425" s="2"/>
      <c r="K425" s="1072"/>
    </row>
    <row r="426" spans="1:11" x14ac:dyDescent="0.2">
      <c r="A426" s="977" t="str">
        <f t="shared" si="12"/>
        <v>EF_04_72</v>
      </c>
      <c r="B426" s="979">
        <f t="shared" si="13"/>
        <v>72</v>
      </c>
      <c r="C426" s="1069" t="s">
        <v>111</v>
      </c>
      <c r="D426" s="1072" t="s">
        <v>503</v>
      </c>
      <c r="E426" s="1070">
        <v>424</v>
      </c>
      <c r="F426" s="1066" t="s">
        <v>2962</v>
      </c>
      <c r="G426" s="1067" t="s">
        <v>2963</v>
      </c>
      <c r="H426" s="1068">
        <v>1</v>
      </c>
      <c r="I426" s="2"/>
      <c r="K426" s="1072"/>
    </row>
    <row r="427" spans="1:11" x14ac:dyDescent="0.2">
      <c r="A427" s="977" t="str">
        <f t="shared" si="12"/>
        <v>EF_04_73</v>
      </c>
      <c r="B427" s="979">
        <f t="shared" si="13"/>
        <v>73</v>
      </c>
      <c r="C427" s="1069" t="s">
        <v>111</v>
      </c>
      <c r="D427" s="1072" t="s">
        <v>503</v>
      </c>
      <c r="E427" s="1070">
        <v>425</v>
      </c>
      <c r="F427" s="1066" t="s">
        <v>2964</v>
      </c>
      <c r="G427" s="1067" t="s">
        <v>2965</v>
      </c>
      <c r="H427" s="1068">
        <v>1</v>
      </c>
      <c r="I427" s="2"/>
      <c r="K427" s="1072"/>
    </row>
    <row r="428" spans="1:11" x14ac:dyDescent="0.2">
      <c r="A428" s="977" t="str">
        <f t="shared" si="12"/>
        <v>EF_04_74</v>
      </c>
      <c r="B428" s="979">
        <f t="shared" si="13"/>
        <v>74</v>
      </c>
      <c r="C428" s="1069" t="s">
        <v>111</v>
      </c>
      <c r="D428" s="1072" t="s">
        <v>503</v>
      </c>
      <c r="E428" s="1070">
        <v>426</v>
      </c>
      <c r="F428" s="1066" t="s">
        <v>2966</v>
      </c>
      <c r="G428" s="1067" t="s">
        <v>2967</v>
      </c>
      <c r="H428" s="1068">
        <v>1</v>
      </c>
      <c r="I428" s="2"/>
      <c r="K428" s="1072"/>
    </row>
    <row r="429" spans="1:11" x14ac:dyDescent="0.2">
      <c r="A429" s="977" t="str">
        <f t="shared" si="12"/>
        <v>EF_04_75</v>
      </c>
      <c r="B429" s="979">
        <f t="shared" si="13"/>
        <v>75</v>
      </c>
      <c r="C429" s="1069" t="s">
        <v>111</v>
      </c>
      <c r="D429" s="1072" t="s">
        <v>503</v>
      </c>
      <c r="E429" s="1070">
        <v>427</v>
      </c>
      <c r="F429" s="1066" t="s">
        <v>2968</v>
      </c>
      <c r="G429" s="1067" t="s">
        <v>2969</v>
      </c>
      <c r="H429" s="1068">
        <v>1</v>
      </c>
      <c r="I429" s="2"/>
      <c r="K429" s="1072"/>
    </row>
    <row r="430" spans="1:11" x14ac:dyDescent="0.2">
      <c r="A430" s="977" t="str">
        <f t="shared" si="12"/>
        <v>EF_04_76</v>
      </c>
      <c r="B430" s="979">
        <f t="shared" si="13"/>
        <v>76</v>
      </c>
      <c r="C430" s="1069" t="s">
        <v>111</v>
      </c>
      <c r="D430" s="1072" t="s">
        <v>503</v>
      </c>
      <c r="E430" s="1070">
        <v>428</v>
      </c>
      <c r="F430" s="1066" t="s">
        <v>2970</v>
      </c>
      <c r="G430" s="1067" t="s">
        <v>2971</v>
      </c>
      <c r="H430" s="1068">
        <v>1</v>
      </c>
      <c r="I430" s="2"/>
      <c r="K430" s="1072"/>
    </row>
    <row r="431" spans="1:11" x14ac:dyDescent="0.2">
      <c r="A431" s="977" t="str">
        <f t="shared" si="12"/>
        <v>EF_04_77</v>
      </c>
      <c r="B431" s="979">
        <f t="shared" si="13"/>
        <v>77</v>
      </c>
      <c r="C431" s="1069" t="s">
        <v>111</v>
      </c>
      <c r="D431" s="1072" t="s">
        <v>503</v>
      </c>
      <c r="E431" s="1070">
        <v>429</v>
      </c>
      <c r="F431" s="1066" t="s">
        <v>2972</v>
      </c>
      <c r="G431" s="1067" t="s">
        <v>2973</v>
      </c>
      <c r="H431" s="1068">
        <v>1</v>
      </c>
      <c r="I431" s="2"/>
      <c r="K431" s="1072"/>
    </row>
    <row r="432" spans="1:11" x14ac:dyDescent="0.2">
      <c r="A432" s="977" t="str">
        <f t="shared" si="12"/>
        <v>EF_04_78</v>
      </c>
      <c r="B432" s="979">
        <f t="shared" si="13"/>
        <v>78</v>
      </c>
      <c r="C432" s="1069" t="s">
        <v>111</v>
      </c>
      <c r="D432" s="1072" t="s">
        <v>503</v>
      </c>
      <c r="E432" s="1070">
        <v>430</v>
      </c>
      <c r="F432" s="1066" t="s">
        <v>2974</v>
      </c>
      <c r="G432" s="1067" t="s">
        <v>2975</v>
      </c>
      <c r="H432" s="1068">
        <v>1</v>
      </c>
      <c r="I432" s="2"/>
      <c r="K432" s="1072"/>
    </row>
    <row r="433" spans="1:11" x14ac:dyDescent="0.2">
      <c r="A433" s="977" t="str">
        <f t="shared" si="12"/>
        <v>EF_04_79</v>
      </c>
      <c r="B433" s="979">
        <f t="shared" si="13"/>
        <v>79</v>
      </c>
      <c r="C433" s="1069" t="s">
        <v>111</v>
      </c>
      <c r="D433" s="1072" t="s">
        <v>503</v>
      </c>
      <c r="E433" s="1070">
        <v>431</v>
      </c>
      <c r="F433" s="1066" t="s">
        <v>2976</v>
      </c>
      <c r="G433" s="1067" t="s">
        <v>2977</v>
      </c>
      <c r="H433" s="1068">
        <v>1</v>
      </c>
      <c r="I433" s="2"/>
      <c r="K433" s="1072"/>
    </row>
    <row r="434" spans="1:11" x14ac:dyDescent="0.2">
      <c r="A434" s="977" t="str">
        <f t="shared" si="12"/>
        <v>EF_04_80</v>
      </c>
      <c r="B434" s="979">
        <f t="shared" si="13"/>
        <v>80</v>
      </c>
      <c r="C434" s="1069" t="s">
        <v>111</v>
      </c>
      <c r="D434" s="1072" t="s">
        <v>503</v>
      </c>
      <c r="E434" s="1070">
        <v>432</v>
      </c>
      <c r="F434" s="1066" t="s">
        <v>2978</v>
      </c>
      <c r="G434" s="1067" t="s">
        <v>2979</v>
      </c>
      <c r="H434" s="1068">
        <v>1</v>
      </c>
      <c r="I434" s="2"/>
      <c r="K434" s="1072"/>
    </row>
    <row r="435" spans="1:11" x14ac:dyDescent="0.2">
      <c r="A435" s="977" t="str">
        <f t="shared" si="12"/>
        <v>EF_04_81</v>
      </c>
      <c r="B435" s="979">
        <f t="shared" si="13"/>
        <v>81</v>
      </c>
      <c r="C435" s="1069" t="s">
        <v>111</v>
      </c>
      <c r="D435" s="1072" t="s">
        <v>503</v>
      </c>
      <c r="E435" s="1070">
        <v>433</v>
      </c>
      <c r="F435" s="1066" t="s">
        <v>2980</v>
      </c>
      <c r="G435" s="1067" t="s">
        <v>2981</v>
      </c>
      <c r="H435" s="1068">
        <v>1</v>
      </c>
      <c r="I435" s="2"/>
      <c r="K435" s="1072"/>
    </row>
    <row r="436" spans="1:11" x14ac:dyDescent="0.2">
      <c r="A436" s="977" t="str">
        <f t="shared" si="12"/>
        <v>EF_04_82</v>
      </c>
      <c r="B436" s="979">
        <f t="shared" si="13"/>
        <v>82</v>
      </c>
      <c r="C436" s="1069" t="s">
        <v>111</v>
      </c>
      <c r="D436" s="1072" t="s">
        <v>503</v>
      </c>
      <c r="E436" s="1070">
        <v>434</v>
      </c>
      <c r="F436" s="1066" t="s">
        <v>2982</v>
      </c>
      <c r="G436" s="1067" t="s">
        <v>2983</v>
      </c>
      <c r="H436" s="1068">
        <v>1</v>
      </c>
      <c r="I436" s="2"/>
      <c r="K436" s="1072"/>
    </row>
    <row r="437" spans="1:11" x14ac:dyDescent="0.2">
      <c r="A437" s="977" t="str">
        <f t="shared" si="12"/>
        <v>EF_04_83</v>
      </c>
      <c r="B437" s="979">
        <f t="shared" si="13"/>
        <v>83</v>
      </c>
      <c r="C437" s="1069" t="s">
        <v>111</v>
      </c>
      <c r="D437" s="1072" t="s">
        <v>503</v>
      </c>
      <c r="E437" s="1070">
        <v>435</v>
      </c>
      <c r="F437" s="1066" t="s">
        <v>2984</v>
      </c>
      <c r="G437" s="1067" t="s">
        <v>2985</v>
      </c>
      <c r="H437" s="1068">
        <v>1</v>
      </c>
      <c r="I437" s="2"/>
      <c r="K437" s="1072"/>
    </row>
    <row r="438" spans="1:11" x14ac:dyDescent="0.2">
      <c r="A438" s="977" t="str">
        <f t="shared" si="12"/>
        <v>EF_04_84</v>
      </c>
      <c r="B438" s="979">
        <f t="shared" si="13"/>
        <v>84</v>
      </c>
      <c r="C438" s="1069" t="s">
        <v>111</v>
      </c>
      <c r="D438" s="1072" t="s">
        <v>503</v>
      </c>
      <c r="E438" s="1070">
        <v>436</v>
      </c>
      <c r="F438" s="1066" t="s">
        <v>2986</v>
      </c>
      <c r="G438" s="1067" t="s">
        <v>2987</v>
      </c>
      <c r="H438" s="1068">
        <v>1</v>
      </c>
      <c r="I438" s="2"/>
      <c r="K438" s="1072"/>
    </row>
    <row r="439" spans="1:11" x14ac:dyDescent="0.2">
      <c r="A439" s="977" t="str">
        <f t="shared" si="12"/>
        <v>EF_04_85</v>
      </c>
      <c r="B439" s="979">
        <f t="shared" si="13"/>
        <v>85</v>
      </c>
      <c r="C439" s="1069" t="s">
        <v>111</v>
      </c>
      <c r="D439" s="1072" t="s">
        <v>503</v>
      </c>
      <c r="E439" s="1070">
        <v>437</v>
      </c>
      <c r="F439" s="1066" t="s">
        <v>2988</v>
      </c>
      <c r="G439" s="1067" t="s">
        <v>2989</v>
      </c>
      <c r="H439" s="1068">
        <v>1</v>
      </c>
      <c r="I439" s="2"/>
      <c r="K439" s="1072"/>
    </row>
    <row r="440" spans="1:11" x14ac:dyDescent="0.2">
      <c r="A440" s="977" t="str">
        <f t="shared" si="12"/>
        <v>EF_04_86</v>
      </c>
      <c r="B440" s="979">
        <f t="shared" si="13"/>
        <v>86</v>
      </c>
      <c r="C440" s="1069" t="s">
        <v>111</v>
      </c>
      <c r="D440" s="1072" t="s">
        <v>503</v>
      </c>
      <c r="E440" s="1070">
        <v>438</v>
      </c>
      <c r="F440" s="1066" t="s">
        <v>2990</v>
      </c>
      <c r="G440" s="1067" t="s">
        <v>2991</v>
      </c>
      <c r="H440" s="1068">
        <v>1</v>
      </c>
      <c r="I440" s="2"/>
      <c r="K440" s="1072"/>
    </row>
    <row r="441" spans="1:11" x14ac:dyDescent="0.2">
      <c r="A441" s="977" t="str">
        <f t="shared" si="12"/>
        <v>EF_04_87</v>
      </c>
      <c r="B441" s="979">
        <f t="shared" si="13"/>
        <v>87</v>
      </c>
      <c r="C441" s="1069" t="s">
        <v>111</v>
      </c>
      <c r="D441" s="1072" t="s">
        <v>503</v>
      </c>
      <c r="E441" s="1070">
        <v>439</v>
      </c>
      <c r="F441" s="1066" t="s">
        <v>2992</v>
      </c>
      <c r="G441" s="1067" t="s">
        <v>2993</v>
      </c>
      <c r="H441" s="1068">
        <v>1</v>
      </c>
      <c r="I441" s="2"/>
      <c r="K441" s="1072"/>
    </row>
    <row r="442" spans="1:11" x14ac:dyDescent="0.2">
      <c r="A442" s="977" t="str">
        <f t="shared" si="12"/>
        <v>EF_04_88</v>
      </c>
      <c r="B442" s="979">
        <f t="shared" si="13"/>
        <v>88</v>
      </c>
      <c r="C442" s="1069" t="s">
        <v>111</v>
      </c>
      <c r="D442" s="1072" t="s">
        <v>503</v>
      </c>
      <c r="E442" s="1070">
        <v>440</v>
      </c>
      <c r="F442" s="1066" t="s">
        <v>2994</v>
      </c>
      <c r="G442" s="1067" t="s">
        <v>2995</v>
      </c>
      <c r="H442" s="1068">
        <v>1</v>
      </c>
      <c r="I442" s="2"/>
      <c r="K442" s="1072"/>
    </row>
    <row r="443" spans="1:11" x14ac:dyDescent="0.2">
      <c r="A443" s="977" t="str">
        <f t="shared" si="12"/>
        <v>EF_04_89</v>
      </c>
      <c r="B443" s="979">
        <f t="shared" si="13"/>
        <v>89</v>
      </c>
      <c r="C443" s="1069" t="s">
        <v>111</v>
      </c>
      <c r="D443" s="1072" t="s">
        <v>503</v>
      </c>
      <c r="E443" s="1070">
        <v>441</v>
      </c>
      <c r="F443" s="1066" t="s">
        <v>2996</v>
      </c>
      <c r="G443" s="1067" t="s">
        <v>2997</v>
      </c>
      <c r="H443" s="1068">
        <v>1</v>
      </c>
      <c r="I443" s="2"/>
      <c r="K443" s="1072"/>
    </row>
    <row r="444" spans="1:11" x14ac:dyDescent="0.2">
      <c r="A444" s="977" t="str">
        <f t="shared" si="12"/>
        <v>EF_04_90</v>
      </c>
      <c r="B444" s="979">
        <f t="shared" si="13"/>
        <v>90</v>
      </c>
      <c r="C444" s="1069" t="s">
        <v>111</v>
      </c>
      <c r="D444" s="1072" t="s">
        <v>503</v>
      </c>
      <c r="E444" s="1070">
        <v>442</v>
      </c>
      <c r="F444" s="1066" t="s">
        <v>2998</v>
      </c>
      <c r="G444" s="1067" t="s">
        <v>2999</v>
      </c>
      <c r="H444" s="1068">
        <v>1</v>
      </c>
      <c r="I444" s="2"/>
      <c r="K444" s="1072"/>
    </row>
    <row r="445" spans="1:11" x14ac:dyDescent="0.2">
      <c r="A445" s="977" t="str">
        <f t="shared" si="12"/>
        <v>EF_04_91</v>
      </c>
      <c r="B445" s="979">
        <f t="shared" si="13"/>
        <v>91</v>
      </c>
      <c r="C445" s="1069" t="s">
        <v>111</v>
      </c>
      <c r="D445" s="1072" t="s">
        <v>503</v>
      </c>
      <c r="E445" s="1070">
        <v>443</v>
      </c>
      <c r="F445" s="1066" t="s">
        <v>3000</v>
      </c>
      <c r="G445" s="1067" t="s">
        <v>3001</v>
      </c>
      <c r="H445" s="1068">
        <v>1</v>
      </c>
      <c r="I445" s="2"/>
      <c r="K445" s="1072"/>
    </row>
    <row r="446" spans="1:11" x14ac:dyDescent="0.2">
      <c r="A446" s="977" t="str">
        <f t="shared" si="12"/>
        <v>EF_04_92</v>
      </c>
      <c r="B446" s="979">
        <f t="shared" si="13"/>
        <v>92</v>
      </c>
      <c r="C446" s="1069" t="s">
        <v>111</v>
      </c>
      <c r="D446" s="1072" t="s">
        <v>503</v>
      </c>
      <c r="E446" s="1070">
        <v>444</v>
      </c>
      <c r="F446" s="1066" t="s">
        <v>3002</v>
      </c>
      <c r="G446" s="1067" t="s">
        <v>3003</v>
      </c>
      <c r="H446" s="1068">
        <v>1</v>
      </c>
      <c r="I446" s="2"/>
      <c r="K446" s="1072"/>
    </row>
    <row r="447" spans="1:11" x14ac:dyDescent="0.2">
      <c r="A447" s="977" t="str">
        <f t="shared" si="12"/>
        <v>EF_04_93</v>
      </c>
      <c r="B447" s="979">
        <f t="shared" si="13"/>
        <v>93</v>
      </c>
      <c r="C447" s="1069" t="s">
        <v>111</v>
      </c>
      <c r="D447" s="1072" t="s">
        <v>503</v>
      </c>
      <c r="E447" s="1070">
        <v>445</v>
      </c>
      <c r="F447" s="1066" t="s">
        <v>3004</v>
      </c>
      <c r="G447" s="1067" t="s">
        <v>3005</v>
      </c>
      <c r="H447" s="1068">
        <v>1</v>
      </c>
      <c r="I447" s="2"/>
      <c r="K447" s="1072"/>
    </row>
    <row r="448" spans="1:11" x14ac:dyDescent="0.2">
      <c r="A448" s="977" t="str">
        <f t="shared" si="12"/>
        <v>EF_04_94</v>
      </c>
      <c r="B448" s="979">
        <f t="shared" si="13"/>
        <v>94</v>
      </c>
      <c r="C448" s="1069" t="s">
        <v>111</v>
      </c>
      <c r="D448" s="1072" t="s">
        <v>503</v>
      </c>
      <c r="E448" s="1070">
        <v>446</v>
      </c>
      <c r="F448" s="1066" t="s">
        <v>3006</v>
      </c>
      <c r="G448" s="1067" t="s">
        <v>3007</v>
      </c>
      <c r="H448" s="1068">
        <v>1</v>
      </c>
      <c r="I448" s="2"/>
      <c r="K448" s="1072"/>
    </row>
    <row r="449" spans="1:11" x14ac:dyDescent="0.2">
      <c r="A449" s="977" t="str">
        <f t="shared" si="12"/>
        <v>EF_04_95</v>
      </c>
      <c r="B449" s="979">
        <f t="shared" si="13"/>
        <v>95</v>
      </c>
      <c r="C449" s="1069" t="s">
        <v>111</v>
      </c>
      <c r="D449" s="1072" t="s">
        <v>503</v>
      </c>
      <c r="E449" s="1070">
        <v>447</v>
      </c>
      <c r="F449" s="1066" t="s">
        <v>3008</v>
      </c>
      <c r="G449" s="1067" t="s">
        <v>3009</v>
      </c>
      <c r="H449" s="1068">
        <v>1</v>
      </c>
      <c r="I449" s="2"/>
      <c r="K449" s="1072"/>
    </row>
    <row r="450" spans="1:11" x14ac:dyDescent="0.2">
      <c r="A450" s="977" t="str">
        <f t="shared" si="12"/>
        <v>EF_04_96</v>
      </c>
      <c r="B450" s="979">
        <f t="shared" si="13"/>
        <v>96</v>
      </c>
      <c r="C450" s="1069" t="s">
        <v>111</v>
      </c>
      <c r="D450" s="1072" t="s">
        <v>503</v>
      </c>
      <c r="E450" s="1070">
        <v>448</v>
      </c>
      <c r="F450" s="1066" t="s">
        <v>3010</v>
      </c>
      <c r="G450" s="1067" t="s">
        <v>3011</v>
      </c>
      <c r="H450" s="1068">
        <v>1</v>
      </c>
      <c r="I450" s="2"/>
      <c r="K450" s="1072"/>
    </row>
    <row r="451" spans="1:11" x14ac:dyDescent="0.2">
      <c r="A451" s="977" t="str">
        <f t="shared" ref="A451:A514" si="14">CONCATENATE(C451,"_",D451,"_",B451)</f>
        <v>EF_04_97</v>
      </c>
      <c r="B451" s="979">
        <f t="shared" si="13"/>
        <v>97</v>
      </c>
      <c r="C451" s="1069" t="s">
        <v>111</v>
      </c>
      <c r="D451" s="1072" t="s">
        <v>503</v>
      </c>
      <c r="E451" s="1070">
        <v>449</v>
      </c>
      <c r="F451" s="1066" t="s">
        <v>3012</v>
      </c>
      <c r="G451" s="1067" t="s">
        <v>3013</v>
      </c>
      <c r="H451" s="1068">
        <v>1</v>
      </c>
      <c r="I451" s="2"/>
      <c r="K451" s="1072"/>
    </row>
    <row r="452" spans="1:11" x14ac:dyDescent="0.2">
      <c r="A452" s="977" t="str">
        <f t="shared" si="14"/>
        <v>EF_04_98</v>
      </c>
      <c r="B452" s="979">
        <f t="shared" si="13"/>
        <v>98</v>
      </c>
      <c r="C452" s="1069" t="s">
        <v>111</v>
      </c>
      <c r="D452" s="1072" t="s">
        <v>503</v>
      </c>
      <c r="E452" s="1070">
        <v>450</v>
      </c>
      <c r="F452" s="1066" t="s">
        <v>3014</v>
      </c>
      <c r="G452" s="1067" t="s">
        <v>3015</v>
      </c>
      <c r="H452" s="1068">
        <v>1</v>
      </c>
      <c r="I452" s="2"/>
      <c r="K452" s="1072"/>
    </row>
    <row r="453" spans="1:11" x14ac:dyDescent="0.2">
      <c r="A453" s="977" t="str">
        <f t="shared" si="14"/>
        <v>EF_04_99</v>
      </c>
      <c r="B453" s="979">
        <f t="shared" ref="B453:B516" si="15">IF(D453&lt;&gt;"",IF(D453=D452,B452+1,1),0)</f>
        <v>99</v>
      </c>
      <c r="C453" s="1069" t="s">
        <v>111</v>
      </c>
      <c r="D453" s="1072" t="s">
        <v>503</v>
      </c>
      <c r="E453" s="1070">
        <v>451</v>
      </c>
      <c r="F453" s="1066" t="s">
        <v>3016</v>
      </c>
      <c r="G453" s="1067" t="s">
        <v>3017</v>
      </c>
      <c r="H453" s="1068">
        <v>1</v>
      </c>
      <c r="I453" s="2"/>
      <c r="K453" s="1072"/>
    </row>
    <row r="454" spans="1:11" x14ac:dyDescent="0.2">
      <c r="A454" s="977" t="str">
        <f t="shared" si="14"/>
        <v>EF_04_100</v>
      </c>
      <c r="B454" s="979">
        <f t="shared" si="15"/>
        <v>100</v>
      </c>
      <c r="C454" s="1069" t="s">
        <v>111</v>
      </c>
      <c r="D454" s="1072" t="s">
        <v>503</v>
      </c>
      <c r="E454" s="1070">
        <v>452</v>
      </c>
      <c r="F454" s="1066" t="s">
        <v>3018</v>
      </c>
      <c r="G454" s="1067" t="s">
        <v>3019</v>
      </c>
      <c r="H454" s="1068">
        <v>1</v>
      </c>
      <c r="I454" s="2"/>
      <c r="K454" s="1072"/>
    </row>
    <row r="455" spans="1:11" x14ac:dyDescent="0.2">
      <c r="A455" s="977" t="str">
        <f t="shared" si="14"/>
        <v>EF_04_101</v>
      </c>
      <c r="B455" s="979">
        <f t="shared" si="15"/>
        <v>101</v>
      </c>
      <c r="C455" s="1069" t="s">
        <v>111</v>
      </c>
      <c r="D455" s="1072" t="s">
        <v>503</v>
      </c>
      <c r="E455" s="1070">
        <v>453</v>
      </c>
      <c r="F455" s="1066" t="s">
        <v>3020</v>
      </c>
      <c r="G455" s="1067" t="s">
        <v>3021</v>
      </c>
      <c r="H455" s="1068">
        <v>1</v>
      </c>
      <c r="I455" s="2"/>
      <c r="K455" s="1072"/>
    </row>
    <row r="456" spans="1:11" x14ac:dyDescent="0.2">
      <c r="A456" s="977" t="str">
        <f t="shared" si="14"/>
        <v>EF_04_102</v>
      </c>
      <c r="B456" s="979">
        <f t="shared" si="15"/>
        <v>102</v>
      </c>
      <c r="C456" s="1069" t="s">
        <v>111</v>
      </c>
      <c r="D456" s="1072" t="s">
        <v>503</v>
      </c>
      <c r="E456" s="1070">
        <v>454</v>
      </c>
      <c r="F456" s="1066" t="s">
        <v>3022</v>
      </c>
      <c r="G456" s="1067" t="s">
        <v>3023</v>
      </c>
      <c r="H456" s="1068">
        <v>1</v>
      </c>
      <c r="I456" s="2"/>
      <c r="K456" s="1072"/>
    </row>
    <row r="457" spans="1:11" x14ac:dyDescent="0.2">
      <c r="A457" s="977" t="str">
        <f t="shared" si="14"/>
        <v>EF_04_103</v>
      </c>
      <c r="B457" s="979">
        <f t="shared" si="15"/>
        <v>103</v>
      </c>
      <c r="C457" s="1069" t="s">
        <v>111</v>
      </c>
      <c r="D457" s="1072" t="s">
        <v>503</v>
      </c>
      <c r="E457" s="1070">
        <v>455</v>
      </c>
      <c r="F457" s="1066" t="s">
        <v>3024</v>
      </c>
      <c r="G457" s="1067" t="s">
        <v>3025</v>
      </c>
      <c r="H457" s="1068">
        <v>1</v>
      </c>
      <c r="I457" s="2"/>
      <c r="K457" s="1072"/>
    </row>
    <row r="458" spans="1:11" x14ac:dyDescent="0.2">
      <c r="A458" s="977" t="str">
        <f t="shared" si="14"/>
        <v>EF_04_104</v>
      </c>
      <c r="B458" s="979">
        <f t="shared" si="15"/>
        <v>104</v>
      </c>
      <c r="C458" s="1069" t="s">
        <v>111</v>
      </c>
      <c r="D458" s="1072" t="s">
        <v>503</v>
      </c>
      <c r="E458" s="1070">
        <v>456</v>
      </c>
      <c r="F458" s="1066" t="s">
        <v>3026</v>
      </c>
      <c r="G458" s="1067" t="s">
        <v>3027</v>
      </c>
      <c r="H458" s="1068">
        <v>1</v>
      </c>
      <c r="I458" s="2"/>
      <c r="K458" s="1072"/>
    </row>
    <row r="459" spans="1:11" x14ac:dyDescent="0.2">
      <c r="A459" s="977" t="str">
        <f t="shared" si="14"/>
        <v>EF_04_105</v>
      </c>
      <c r="B459" s="979">
        <f t="shared" si="15"/>
        <v>105</v>
      </c>
      <c r="C459" s="1069" t="s">
        <v>111</v>
      </c>
      <c r="D459" s="1072" t="s">
        <v>503</v>
      </c>
      <c r="E459" s="1070">
        <v>457</v>
      </c>
      <c r="F459" s="1066" t="s">
        <v>3028</v>
      </c>
      <c r="G459" s="1067" t="s">
        <v>3029</v>
      </c>
      <c r="H459" s="1068">
        <v>1</v>
      </c>
      <c r="I459" s="2"/>
      <c r="K459" s="1072"/>
    </row>
    <row r="460" spans="1:11" x14ac:dyDescent="0.2">
      <c r="A460" s="977" t="str">
        <f t="shared" si="14"/>
        <v>EF_04_106</v>
      </c>
      <c r="B460" s="979">
        <f t="shared" si="15"/>
        <v>106</v>
      </c>
      <c r="C460" s="1069" t="s">
        <v>111</v>
      </c>
      <c r="D460" s="1072" t="s">
        <v>503</v>
      </c>
      <c r="E460" s="1070">
        <v>458</v>
      </c>
      <c r="F460" s="1066" t="s">
        <v>3030</v>
      </c>
      <c r="G460" s="1067" t="s">
        <v>3031</v>
      </c>
      <c r="H460" s="1068">
        <v>1</v>
      </c>
      <c r="I460" s="2"/>
      <c r="K460" s="1072"/>
    </row>
    <row r="461" spans="1:11" x14ac:dyDescent="0.2">
      <c r="A461" s="977" t="str">
        <f t="shared" si="14"/>
        <v>EF_04_107</v>
      </c>
      <c r="B461" s="979">
        <f t="shared" si="15"/>
        <v>107</v>
      </c>
      <c r="C461" s="1069" t="s">
        <v>111</v>
      </c>
      <c r="D461" s="1072" t="s">
        <v>503</v>
      </c>
      <c r="E461" s="1070">
        <v>459</v>
      </c>
      <c r="F461" s="1066" t="s">
        <v>3032</v>
      </c>
      <c r="G461" s="1067" t="s">
        <v>3033</v>
      </c>
      <c r="H461" s="1068">
        <v>1</v>
      </c>
      <c r="I461" s="2"/>
      <c r="K461" s="1072"/>
    </row>
    <row r="462" spans="1:11" x14ac:dyDescent="0.2">
      <c r="A462" s="977" t="str">
        <f t="shared" si="14"/>
        <v>EF_04_108</v>
      </c>
      <c r="B462" s="979">
        <f t="shared" si="15"/>
        <v>108</v>
      </c>
      <c r="C462" s="1069" t="s">
        <v>111</v>
      </c>
      <c r="D462" s="1072" t="s">
        <v>503</v>
      </c>
      <c r="E462" s="1070">
        <v>460</v>
      </c>
      <c r="F462" s="1066" t="s">
        <v>3034</v>
      </c>
      <c r="G462" s="1067" t="s">
        <v>3035</v>
      </c>
      <c r="H462" s="1068">
        <v>1</v>
      </c>
      <c r="I462" s="2"/>
      <c r="K462" s="1072"/>
    </row>
    <row r="463" spans="1:11" x14ac:dyDescent="0.2">
      <c r="A463" s="977" t="str">
        <f t="shared" si="14"/>
        <v>EF_04_109</v>
      </c>
      <c r="B463" s="979">
        <f t="shared" si="15"/>
        <v>109</v>
      </c>
      <c r="C463" s="1069" t="s">
        <v>111</v>
      </c>
      <c r="D463" s="1072" t="s">
        <v>503</v>
      </c>
      <c r="E463" s="1070">
        <v>461</v>
      </c>
      <c r="F463" s="1066" t="s">
        <v>3036</v>
      </c>
      <c r="G463" s="1067" t="s">
        <v>3037</v>
      </c>
      <c r="H463" s="1068">
        <v>1</v>
      </c>
      <c r="I463" s="2"/>
      <c r="K463" s="1072"/>
    </row>
    <row r="464" spans="1:11" x14ac:dyDescent="0.2">
      <c r="A464" s="977" t="str">
        <f t="shared" si="14"/>
        <v>EF_04_110</v>
      </c>
      <c r="B464" s="979">
        <f t="shared" si="15"/>
        <v>110</v>
      </c>
      <c r="C464" s="1069" t="s">
        <v>111</v>
      </c>
      <c r="D464" s="1072" t="s">
        <v>503</v>
      </c>
      <c r="E464" s="1070">
        <v>462</v>
      </c>
      <c r="F464" s="1066" t="s">
        <v>3038</v>
      </c>
      <c r="G464" s="1067" t="s">
        <v>3039</v>
      </c>
      <c r="H464" s="1068">
        <v>1</v>
      </c>
      <c r="I464" s="2"/>
      <c r="K464" s="1072"/>
    </row>
    <row r="465" spans="1:11" x14ac:dyDescent="0.2">
      <c r="A465" s="977" t="str">
        <f t="shared" si="14"/>
        <v>EF_04_111</v>
      </c>
      <c r="B465" s="979">
        <f t="shared" si="15"/>
        <v>111</v>
      </c>
      <c r="C465" s="1069" t="s">
        <v>111</v>
      </c>
      <c r="D465" s="1072" t="s">
        <v>503</v>
      </c>
      <c r="E465" s="1070">
        <v>463</v>
      </c>
      <c r="F465" s="1066" t="s">
        <v>3040</v>
      </c>
      <c r="G465" s="1067" t="s">
        <v>3041</v>
      </c>
      <c r="H465" s="1068">
        <v>1</v>
      </c>
      <c r="I465" s="2"/>
      <c r="K465" s="1072"/>
    </row>
    <row r="466" spans="1:11" x14ac:dyDescent="0.2">
      <c r="A466" s="977" t="str">
        <f t="shared" si="14"/>
        <v>EF_04_112</v>
      </c>
      <c r="B466" s="979">
        <f t="shared" si="15"/>
        <v>112</v>
      </c>
      <c r="C466" s="1069" t="s">
        <v>111</v>
      </c>
      <c r="D466" s="1072" t="s">
        <v>503</v>
      </c>
      <c r="E466" s="1070">
        <v>464</v>
      </c>
      <c r="F466" s="1066" t="s">
        <v>3042</v>
      </c>
      <c r="G466" s="1067" t="s">
        <v>3043</v>
      </c>
      <c r="H466" s="1068">
        <v>1</v>
      </c>
      <c r="I466" s="2"/>
      <c r="K466" s="1072"/>
    </row>
    <row r="467" spans="1:11" x14ac:dyDescent="0.2">
      <c r="A467" s="977" t="str">
        <f t="shared" si="14"/>
        <v>EF_04_113</v>
      </c>
      <c r="B467" s="979">
        <f t="shared" si="15"/>
        <v>113</v>
      </c>
      <c r="C467" s="1069" t="s">
        <v>111</v>
      </c>
      <c r="D467" s="1072" t="s">
        <v>503</v>
      </c>
      <c r="E467" s="1070">
        <v>465</v>
      </c>
      <c r="F467" s="1066" t="s">
        <v>3044</v>
      </c>
      <c r="G467" s="1067" t="s">
        <v>3045</v>
      </c>
      <c r="H467" s="1068">
        <v>1</v>
      </c>
      <c r="I467" s="2"/>
      <c r="K467" s="1072"/>
    </row>
    <row r="468" spans="1:11" x14ac:dyDescent="0.2">
      <c r="A468" s="977" t="str">
        <f t="shared" si="14"/>
        <v>EF_04_114</v>
      </c>
      <c r="B468" s="979">
        <f t="shared" si="15"/>
        <v>114</v>
      </c>
      <c r="C468" s="1069" t="s">
        <v>111</v>
      </c>
      <c r="D468" s="1072" t="s">
        <v>503</v>
      </c>
      <c r="E468" s="1070">
        <v>466</v>
      </c>
      <c r="F468" s="1066" t="s">
        <v>3046</v>
      </c>
      <c r="G468" s="1067" t="s">
        <v>3047</v>
      </c>
      <c r="H468" s="1068">
        <v>1</v>
      </c>
      <c r="I468" s="2"/>
      <c r="K468" s="1072"/>
    </row>
    <row r="469" spans="1:11" x14ac:dyDescent="0.2">
      <c r="A469" s="977" t="str">
        <f t="shared" si="14"/>
        <v>EF_04_115</v>
      </c>
      <c r="B469" s="979">
        <f t="shared" si="15"/>
        <v>115</v>
      </c>
      <c r="C469" s="1069" t="s">
        <v>111</v>
      </c>
      <c r="D469" s="1072" t="s">
        <v>503</v>
      </c>
      <c r="E469" s="1070">
        <v>467</v>
      </c>
      <c r="F469" s="1066" t="s">
        <v>3048</v>
      </c>
      <c r="G469" s="1067" t="s">
        <v>3049</v>
      </c>
      <c r="H469" s="1068">
        <v>1</v>
      </c>
      <c r="I469" s="2"/>
      <c r="K469" s="1072"/>
    </row>
    <row r="470" spans="1:11" x14ac:dyDescent="0.2">
      <c r="A470" s="977" t="str">
        <f t="shared" si="14"/>
        <v>EF_04_116</v>
      </c>
      <c r="B470" s="979">
        <f t="shared" si="15"/>
        <v>116</v>
      </c>
      <c r="C470" s="1069" t="s">
        <v>111</v>
      </c>
      <c r="D470" s="1072" t="s">
        <v>503</v>
      </c>
      <c r="E470" s="1070">
        <v>468</v>
      </c>
      <c r="F470" s="1066" t="s">
        <v>3050</v>
      </c>
      <c r="G470" s="1067" t="s">
        <v>3051</v>
      </c>
      <c r="H470" s="1068">
        <v>1</v>
      </c>
      <c r="I470" s="2"/>
      <c r="K470" s="1072"/>
    </row>
    <row r="471" spans="1:11" x14ac:dyDescent="0.2">
      <c r="A471" s="977" t="str">
        <f t="shared" si="14"/>
        <v>EF_04_117</v>
      </c>
      <c r="B471" s="979">
        <f t="shared" si="15"/>
        <v>117</v>
      </c>
      <c r="C471" s="1069" t="s">
        <v>111</v>
      </c>
      <c r="D471" s="1072" t="s">
        <v>503</v>
      </c>
      <c r="E471" s="1070">
        <v>469</v>
      </c>
      <c r="F471" s="1066" t="s">
        <v>3052</v>
      </c>
      <c r="G471" s="1067" t="s">
        <v>3053</v>
      </c>
      <c r="H471" s="1068">
        <v>1</v>
      </c>
      <c r="I471" s="2"/>
      <c r="K471" s="1072"/>
    </row>
    <row r="472" spans="1:11" x14ac:dyDescent="0.2">
      <c r="A472" s="977" t="str">
        <f t="shared" si="14"/>
        <v>EF_04_118</v>
      </c>
      <c r="B472" s="979">
        <f t="shared" si="15"/>
        <v>118</v>
      </c>
      <c r="C472" s="1069" t="s">
        <v>111</v>
      </c>
      <c r="D472" s="1072" t="s">
        <v>503</v>
      </c>
      <c r="E472" s="1070">
        <v>470</v>
      </c>
      <c r="F472" s="1066" t="s">
        <v>3054</v>
      </c>
      <c r="G472" s="1067" t="s">
        <v>3055</v>
      </c>
      <c r="H472" s="1068">
        <v>1</v>
      </c>
      <c r="I472" s="2"/>
      <c r="K472" s="1072"/>
    </row>
    <row r="473" spans="1:11" x14ac:dyDescent="0.2">
      <c r="A473" s="977" t="str">
        <f t="shared" si="14"/>
        <v>EF_04_119</v>
      </c>
      <c r="B473" s="979">
        <f t="shared" si="15"/>
        <v>119</v>
      </c>
      <c r="C473" s="1069" t="s">
        <v>111</v>
      </c>
      <c r="D473" s="1072" t="s">
        <v>503</v>
      </c>
      <c r="E473" s="1070">
        <v>471</v>
      </c>
      <c r="F473" s="1066" t="s">
        <v>3056</v>
      </c>
      <c r="G473" s="1067" t="s">
        <v>3057</v>
      </c>
      <c r="H473" s="1068">
        <v>1</v>
      </c>
      <c r="I473" s="2"/>
      <c r="K473" s="1072"/>
    </row>
    <row r="474" spans="1:11" x14ac:dyDescent="0.2">
      <c r="A474" s="977" t="str">
        <f t="shared" si="14"/>
        <v>EF_04_120</v>
      </c>
      <c r="B474" s="979">
        <f t="shared" si="15"/>
        <v>120</v>
      </c>
      <c r="C474" s="1069" t="s">
        <v>111</v>
      </c>
      <c r="D474" s="1072" t="s">
        <v>503</v>
      </c>
      <c r="E474" s="1070">
        <v>472</v>
      </c>
      <c r="F474" s="1066" t="s">
        <v>3058</v>
      </c>
      <c r="G474" s="1067" t="s">
        <v>3059</v>
      </c>
      <c r="H474" s="1068">
        <v>1</v>
      </c>
      <c r="I474" s="2"/>
      <c r="K474" s="1072"/>
    </row>
    <row r="475" spans="1:11" x14ac:dyDescent="0.2">
      <c r="A475" s="977" t="str">
        <f t="shared" si="14"/>
        <v>EF_04_121</v>
      </c>
      <c r="B475" s="979">
        <f t="shared" si="15"/>
        <v>121</v>
      </c>
      <c r="C475" s="1069" t="s">
        <v>111</v>
      </c>
      <c r="D475" s="1072" t="s">
        <v>503</v>
      </c>
      <c r="E475" s="1070">
        <v>473</v>
      </c>
      <c r="F475" s="1066" t="s">
        <v>3060</v>
      </c>
      <c r="G475" s="1067" t="s">
        <v>3061</v>
      </c>
      <c r="H475" s="1068">
        <v>1</v>
      </c>
      <c r="I475" s="2"/>
      <c r="K475" s="1072"/>
    </row>
    <row r="476" spans="1:11" x14ac:dyDescent="0.2">
      <c r="A476" s="977" t="str">
        <f t="shared" si="14"/>
        <v>EF_04_122</v>
      </c>
      <c r="B476" s="979">
        <f t="shared" si="15"/>
        <v>122</v>
      </c>
      <c r="C476" s="1069" t="s">
        <v>111</v>
      </c>
      <c r="D476" s="1072" t="s">
        <v>503</v>
      </c>
      <c r="E476" s="1070">
        <v>474</v>
      </c>
      <c r="F476" s="1066" t="s">
        <v>3062</v>
      </c>
      <c r="G476" s="1067" t="s">
        <v>3063</v>
      </c>
      <c r="H476" s="1068">
        <v>1</v>
      </c>
      <c r="I476" s="2"/>
      <c r="K476" s="1072"/>
    </row>
    <row r="477" spans="1:11" x14ac:dyDescent="0.2">
      <c r="A477" s="977" t="str">
        <f t="shared" si="14"/>
        <v>EF_04_123</v>
      </c>
      <c r="B477" s="979">
        <f t="shared" si="15"/>
        <v>123</v>
      </c>
      <c r="C477" s="1069" t="s">
        <v>111</v>
      </c>
      <c r="D477" s="1072" t="s">
        <v>503</v>
      </c>
      <c r="E477" s="1070">
        <v>475</v>
      </c>
      <c r="F477" s="1066" t="s">
        <v>3064</v>
      </c>
      <c r="G477" s="1067" t="s">
        <v>3065</v>
      </c>
      <c r="H477" s="1068">
        <v>1</v>
      </c>
      <c r="I477" s="2"/>
      <c r="K477" s="1072"/>
    </row>
    <row r="478" spans="1:11" x14ac:dyDescent="0.2">
      <c r="A478" s="977" t="str">
        <f t="shared" si="14"/>
        <v>EF_04_124</v>
      </c>
      <c r="B478" s="979">
        <f t="shared" si="15"/>
        <v>124</v>
      </c>
      <c r="C478" s="1069" t="s">
        <v>111</v>
      </c>
      <c r="D478" s="1072" t="s">
        <v>503</v>
      </c>
      <c r="E478" s="1070">
        <v>476</v>
      </c>
      <c r="F478" s="1066" t="s">
        <v>3066</v>
      </c>
      <c r="G478" s="1067" t="s">
        <v>3067</v>
      </c>
      <c r="H478" s="1068">
        <v>1</v>
      </c>
      <c r="I478" s="2"/>
      <c r="K478" s="1072"/>
    </row>
    <row r="479" spans="1:11" x14ac:dyDescent="0.2">
      <c r="A479" s="977" t="str">
        <f t="shared" si="14"/>
        <v>EF_04_125</v>
      </c>
      <c r="B479" s="979">
        <f t="shared" si="15"/>
        <v>125</v>
      </c>
      <c r="C479" s="1069" t="s">
        <v>111</v>
      </c>
      <c r="D479" s="1072" t="s">
        <v>503</v>
      </c>
      <c r="E479" s="1070">
        <v>477</v>
      </c>
      <c r="F479" s="1066" t="s">
        <v>3068</v>
      </c>
      <c r="G479" s="1067" t="s">
        <v>3069</v>
      </c>
      <c r="H479" s="1068">
        <v>1</v>
      </c>
      <c r="I479" s="2"/>
      <c r="K479" s="1072"/>
    </row>
    <row r="480" spans="1:11" x14ac:dyDescent="0.2">
      <c r="A480" s="977" t="str">
        <f t="shared" si="14"/>
        <v>EF_05_1</v>
      </c>
      <c r="B480" s="979">
        <f t="shared" si="15"/>
        <v>1</v>
      </c>
      <c r="C480" s="1069" t="s">
        <v>111</v>
      </c>
      <c r="D480" s="1072" t="s">
        <v>134</v>
      </c>
      <c r="E480" s="1070">
        <v>478</v>
      </c>
      <c r="F480" s="1066" t="s">
        <v>3070</v>
      </c>
      <c r="G480" s="1067" t="s">
        <v>3071</v>
      </c>
      <c r="H480" s="1068">
        <v>1</v>
      </c>
      <c r="I480" s="2"/>
      <c r="K480" s="1072"/>
    </row>
    <row r="481" spans="1:11" x14ac:dyDescent="0.2">
      <c r="A481" s="977" t="str">
        <f t="shared" si="14"/>
        <v>EF_05_2</v>
      </c>
      <c r="B481" s="979">
        <f t="shared" si="15"/>
        <v>2</v>
      </c>
      <c r="C481" s="1069" t="s">
        <v>111</v>
      </c>
      <c r="D481" s="1072" t="s">
        <v>134</v>
      </c>
      <c r="E481" s="1070">
        <v>479</v>
      </c>
      <c r="F481" s="1066" t="s">
        <v>3072</v>
      </c>
      <c r="G481" s="1067" t="s">
        <v>3073</v>
      </c>
      <c r="H481" s="1068">
        <v>1</v>
      </c>
      <c r="I481" s="2"/>
      <c r="K481" s="1072"/>
    </row>
    <row r="482" spans="1:11" x14ac:dyDescent="0.2">
      <c r="A482" s="977" t="str">
        <f t="shared" si="14"/>
        <v>EF_05_3</v>
      </c>
      <c r="B482" s="979">
        <f t="shared" si="15"/>
        <v>3</v>
      </c>
      <c r="C482" s="1069" t="s">
        <v>111</v>
      </c>
      <c r="D482" s="1072" t="s">
        <v>134</v>
      </c>
      <c r="E482" s="1070">
        <v>480</v>
      </c>
      <c r="F482" s="1066" t="s">
        <v>3074</v>
      </c>
      <c r="G482" s="1067" t="s">
        <v>3075</v>
      </c>
      <c r="H482" s="1068">
        <v>1</v>
      </c>
      <c r="I482" s="2"/>
      <c r="K482" s="1072"/>
    </row>
    <row r="483" spans="1:11" x14ac:dyDescent="0.2">
      <c r="A483" s="977" t="str">
        <f t="shared" si="14"/>
        <v>EF_05_4</v>
      </c>
      <c r="B483" s="979">
        <f t="shared" si="15"/>
        <v>4</v>
      </c>
      <c r="C483" s="1069" t="s">
        <v>111</v>
      </c>
      <c r="D483" s="1072" t="s">
        <v>134</v>
      </c>
      <c r="E483" s="1070">
        <v>481</v>
      </c>
      <c r="F483" s="1066" t="s">
        <v>3076</v>
      </c>
      <c r="G483" s="1067" t="s">
        <v>3077</v>
      </c>
      <c r="H483" s="1068">
        <v>1</v>
      </c>
      <c r="I483" s="2"/>
      <c r="K483" s="1072"/>
    </row>
    <row r="484" spans="1:11" x14ac:dyDescent="0.2">
      <c r="A484" s="977" t="str">
        <f t="shared" si="14"/>
        <v>EF_05_5</v>
      </c>
      <c r="B484" s="979">
        <f t="shared" si="15"/>
        <v>5</v>
      </c>
      <c r="C484" s="1069" t="s">
        <v>111</v>
      </c>
      <c r="D484" s="1072" t="s">
        <v>134</v>
      </c>
      <c r="E484" s="1070">
        <v>482</v>
      </c>
      <c r="F484" s="1066" t="s">
        <v>3078</v>
      </c>
      <c r="G484" s="1067" t="s">
        <v>3079</v>
      </c>
      <c r="H484" s="1068">
        <v>1</v>
      </c>
      <c r="I484" s="2"/>
      <c r="K484" s="1072"/>
    </row>
    <row r="485" spans="1:11" x14ac:dyDescent="0.2">
      <c r="A485" s="977" t="str">
        <f t="shared" si="14"/>
        <v>EF_05_6</v>
      </c>
      <c r="B485" s="979">
        <f t="shared" si="15"/>
        <v>6</v>
      </c>
      <c r="C485" s="1069" t="s">
        <v>111</v>
      </c>
      <c r="D485" s="1072" t="s">
        <v>134</v>
      </c>
      <c r="E485" s="1070">
        <v>483</v>
      </c>
      <c r="F485" s="1066" t="s">
        <v>3080</v>
      </c>
      <c r="G485" s="1067" t="s">
        <v>3081</v>
      </c>
      <c r="H485" s="1068">
        <v>1</v>
      </c>
      <c r="I485" s="2"/>
      <c r="K485" s="1072"/>
    </row>
    <row r="486" spans="1:11" x14ac:dyDescent="0.2">
      <c r="A486" s="977" t="str">
        <f t="shared" si="14"/>
        <v>EF_05_7</v>
      </c>
      <c r="B486" s="979">
        <f t="shared" si="15"/>
        <v>7</v>
      </c>
      <c r="C486" s="1069" t="s">
        <v>111</v>
      </c>
      <c r="D486" s="1072" t="s">
        <v>134</v>
      </c>
      <c r="E486" s="1070">
        <v>484</v>
      </c>
      <c r="F486" s="1066" t="s">
        <v>3082</v>
      </c>
      <c r="G486" s="1067" t="s">
        <v>3083</v>
      </c>
      <c r="H486" s="1068">
        <v>1</v>
      </c>
      <c r="I486" s="2"/>
      <c r="K486" s="1072"/>
    </row>
    <row r="487" spans="1:11" x14ac:dyDescent="0.2">
      <c r="A487" s="977" t="str">
        <f t="shared" si="14"/>
        <v>EF_05_8</v>
      </c>
      <c r="B487" s="979">
        <f t="shared" si="15"/>
        <v>8</v>
      </c>
      <c r="C487" s="1069" t="s">
        <v>111</v>
      </c>
      <c r="D487" s="1072" t="s">
        <v>134</v>
      </c>
      <c r="E487" s="1070">
        <v>485</v>
      </c>
      <c r="F487" s="1066" t="s">
        <v>3084</v>
      </c>
      <c r="G487" s="1067" t="s">
        <v>3085</v>
      </c>
      <c r="H487" s="1068">
        <v>1</v>
      </c>
      <c r="I487" s="2"/>
      <c r="K487" s="1072"/>
    </row>
    <row r="488" spans="1:11" x14ac:dyDescent="0.2">
      <c r="A488" s="977" t="str">
        <f t="shared" si="14"/>
        <v>EF_05_9</v>
      </c>
      <c r="B488" s="979">
        <f t="shared" si="15"/>
        <v>9</v>
      </c>
      <c r="C488" s="1069" t="s">
        <v>111</v>
      </c>
      <c r="D488" s="1072" t="s">
        <v>134</v>
      </c>
      <c r="E488" s="1070">
        <v>486</v>
      </c>
      <c r="F488" s="1066" t="s">
        <v>3086</v>
      </c>
      <c r="G488" s="1067" t="s">
        <v>3087</v>
      </c>
      <c r="H488" s="1068">
        <v>1</v>
      </c>
      <c r="I488" s="2"/>
      <c r="K488" s="1072"/>
    </row>
    <row r="489" spans="1:11" x14ac:dyDescent="0.2">
      <c r="A489" s="977" t="str">
        <f t="shared" si="14"/>
        <v>EF_05_10</v>
      </c>
      <c r="B489" s="979">
        <f t="shared" si="15"/>
        <v>10</v>
      </c>
      <c r="C489" s="1069" t="s">
        <v>111</v>
      </c>
      <c r="D489" s="1072" t="s">
        <v>134</v>
      </c>
      <c r="E489" s="1070">
        <v>487</v>
      </c>
      <c r="F489" s="1066" t="s">
        <v>3088</v>
      </c>
      <c r="G489" s="1067" t="s">
        <v>3089</v>
      </c>
      <c r="H489" s="1068">
        <v>1</v>
      </c>
      <c r="I489" s="2"/>
      <c r="K489" s="1072"/>
    </row>
    <row r="490" spans="1:11" x14ac:dyDescent="0.2">
      <c r="A490" s="977" t="str">
        <f t="shared" si="14"/>
        <v>EF_05_11</v>
      </c>
      <c r="B490" s="979">
        <f t="shared" si="15"/>
        <v>11</v>
      </c>
      <c r="C490" s="1069" t="s">
        <v>111</v>
      </c>
      <c r="D490" s="1072" t="s">
        <v>134</v>
      </c>
      <c r="E490" s="1070">
        <v>488</v>
      </c>
      <c r="F490" s="1066" t="s">
        <v>3090</v>
      </c>
      <c r="G490" s="1067" t="s">
        <v>3091</v>
      </c>
      <c r="H490" s="1068">
        <v>1</v>
      </c>
      <c r="I490" s="2"/>
      <c r="K490" s="1072"/>
    </row>
    <row r="491" spans="1:11" x14ac:dyDescent="0.2">
      <c r="A491" s="977" t="str">
        <f t="shared" si="14"/>
        <v>EF_05_12</v>
      </c>
      <c r="B491" s="979">
        <f t="shared" si="15"/>
        <v>12</v>
      </c>
      <c r="C491" s="1069" t="s">
        <v>111</v>
      </c>
      <c r="D491" s="1072" t="s">
        <v>134</v>
      </c>
      <c r="E491" s="1070">
        <v>489</v>
      </c>
      <c r="F491" s="1066" t="s">
        <v>3092</v>
      </c>
      <c r="G491" s="1067" t="s">
        <v>3093</v>
      </c>
      <c r="H491" s="1068">
        <v>1</v>
      </c>
      <c r="I491" s="2"/>
      <c r="K491" s="1072"/>
    </row>
    <row r="492" spans="1:11" x14ac:dyDescent="0.2">
      <c r="A492" s="977" t="str">
        <f t="shared" si="14"/>
        <v>EF_05_13</v>
      </c>
      <c r="B492" s="979">
        <f t="shared" si="15"/>
        <v>13</v>
      </c>
      <c r="C492" s="1069" t="s">
        <v>111</v>
      </c>
      <c r="D492" s="1072" t="s">
        <v>134</v>
      </c>
      <c r="E492" s="1070">
        <v>490</v>
      </c>
      <c r="F492" s="1066" t="s">
        <v>3094</v>
      </c>
      <c r="G492" s="1067" t="s">
        <v>3095</v>
      </c>
      <c r="H492" s="1068">
        <v>1</v>
      </c>
      <c r="I492" s="2"/>
      <c r="K492" s="1072"/>
    </row>
    <row r="493" spans="1:11" x14ac:dyDescent="0.2">
      <c r="A493" s="977" t="str">
        <f t="shared" si="14"/>
        <v>EF_05_14</v>
      </c>
      <c r="B493" s="979">
        <f t="shared" si="15"/>
        <v>14</v>
      </c>
      <c r="C493" s="1069" t="s">
        <v>111</v>
      </c>
      <c r="D493" s="1072" t="s">
        <v>134</v>
      </c>
      <c r="E493" s="1070">
        <v>491</v>
      </c>
      <c r="F493" s="1066" t="s">
        <v>3096</v>
      </c>
      <c r="G493" s="1067" t="s">
        <v>3097</v>
      </c>
      <c r="H493" s="1068">
        <v>1</v>
      </c>
      <c r="I493" s="2"/>
      <c r="K493" s="1072"/>
    </row>
    <row r="494" spans="1:11" x14ac:dyDescent="0.2">
      <c r="A494" s="977" t="str">
        <f t="shared" si="14"/>
        <v>EF_05_15</v>
      </c>
      <c r="B494" s="979">
        <f t="shared" si="15"/>
        <v>15</v>
      </c>
      <c r="C494" s="1069" t="s">
        <v>111</v>
      </c>
      <c r="D494" s="1072" t="s">
        <v>134</v>
      </c>
      <c r="E494" s="1070">
        <v>492</v>
      </c>
      <c r="F494" s="1066" t="s">
        <v>3098</v>
      </c>
      <c r="G494" s="1067" t="s">
        <v>3099</v>
      </c>
      <c r="H494" s="1068">
        <v>1</v>
      </c>
      <c r="I494" s="2"/>
      <c r="K494" s="1072"/>
    </row>
    <row r="495" spans="1:11" x14ac:dyDescent="0.2">
      <c r="A495" s="977" t="str">
        <f t="shared" si="14"/>
        <v>EF_05_16</v>
      </c>
      <c r="B495" s="979">
        <f t="shared" si="15"/>
        <v>16</v>
      </c>
      <c r="C495" s="1069" t="s">
        <v>111</v>
      </c>
      <c r="D495" s="1072" t="s">
        <v>134</v>
      </c>
      <c r="E495" s="1070">
        <v>493</v>
      </c>
      <c r="F495" s="1066" t="s">
        <v>3100</v>
      </c>
      <c r="G495" s="1067" t="s">
        <v>3101</v>
      </c>
      <c r="H495" s="1068">
        <v>1</v>
      </c>
      <c r="I495" s="2"/>
      <c r="K495" s="1072"/>
    </row>
    <row r="496" spans="1:11" x14ac:dyDescent="0.2">
      <c r="A496" s="977" t="str">
        <f t="shared" si="14"/>
        <v>EF_05_17</v>
      </c>
      <c r="B496" s="979">
        <f t="shared" si="15"/>
        <v>17</v>
      </c>
      <c r="C496" s="1069" t="s">
        <v>111</v>
      </c>
      <c r="D496" s="1072" t="s">
        <v>134</v>
      </c>
      <c r="E496" s="1070">
        <v>494</v>
      </c>
      <c r="F496" s="1066" t="s">
        <v>3102</v>
      </c>
      <c r="G496" s="1067" t="s">
        <v>3103</v>
      </c>
      <c r="H496" s="1068">
        <v>2</v>
      </c>
      <c r="I496" s="2"/>
      <c r="K496" s="1072"/>
    </row>
    <row r="497" spans="1:11" x14ac:dyDescent="0.2">
      <c r="A497" s="977" t="str">
        <f t="shared" si="14"/>
        <v>EF_05_18</v>
      </c>
      <c r="B497" s="979">
        <f t="shared" si="15"/>
        <v>18</v>
      </c>
      <c r="C497" s="1069" t="s">
        <v>111</v>
      </c>
      <c r="D497" s="1072" t="s">
        <v>134</v>
      </c>
      <c r="E497" s="1070">
        <v>495</v>
      </c>
      <c r="F497" s="1066" t="s">
        <v>3104</v>
      </c>
      <c r="G497" s="1067" t="s">
        <v>3105</v>
      </c>
      <c r="H497" s="1068">
        <v>1</v>
      </c>
      <c r="I497" s="2"/>
      <c r="K497" s="1072"/>
    </row>
    <row r="498" spans="1:11" x14ac:dyDescent="0.2">
      <c r="A498" s="977" t="str">
        <f t="shared" si="14"/>
        <v>EF_05_19</v>
      </c>
      <c r="B498" s="979">
        <f t="shared" si="15"/>
        <v>19</v>
      </c>
      <c r="C498" s="1069" t="s">
        <v>111</v>
      </c>
      <c r="D498" s="1072" t="s">
        <v>134</v>
      </c>
      <c r="E498" s="1070">
        <v>496</v>
      </c>
      <c r="F498" s="1066" t="s">
        <v>3106</v>
      </c>
      <c r="G498" s="1067" t="s">
        <v>3107</v>
      </c>
      <c r="H498" s="1068">
        <v>1</v>
      </c>
      <c r="I498" s="2"/>
      <c r="K498" s="1072"/>
    </row>
    <row r="499" spans="1:11" x14ac:dyDescent="0.2">
      <c r="A499" s="977" t="str">
        <f t="shared" si="14"/>
        <v>EF_05_20</v>
      </c>
      <c r="B499" s="979">
        <f t="shared" si="15"/>
        <v>20</v>
      </c>
      <c r="C499" s="1069" t="s">
        <v>111</v>
      </c>
      <c r="D499" s="1072" t="s">
        <v>134</v>
      </c>
      <c r="E499" s="1070">
        <v>497</v>
      </c>
      <c r="F499" s="1066" t="s">
        <v>3108</v>
      </c>
      <c r="G499" s="1067" t="s">
        <v>3109</v>
      </c>
      <c r="H499" s="1068">
        <v>1</v>
      </c>
      <c r="I499" s="2"/>
      <c r="K499" s="1072"/>
    </row>
    <row r="500" spans="1:11" x14ac:dyDescent="0.2">
      <c r="A500" s="977" t="str">
        <f t="shared" si="14"/>
        <v>EF_05_21</v>
      </c>
      <c r="B500" s="979">
        <f t="shared" si="15"/>
        <v>21</v>
      </c>
      <c r="C500" s="1069" t="s">
        <v>111</v>
      </c>
      <c r="D500" s="1072" t="s">
        <v>134</v>
      </c>
      <c r="E500" s="1070">
        <v>498</v>
      </c>
      <c r="F500" s="1066" t="s">
        <v>3110</v>
      </c>
      <c r="G500" s="1067" t="s">
        <v>3111</v>
      </c>
      <c r="H500" s="1068">
        <v>1</v>
      </c>
      <c r="I500" s="2"/>
      <c r="K500" s="1072"/>
    </row>
    <row r="501" spans="1:11" x14ac:dyDescent="0.2">
      <c r="A501" s="977" t="str">
        <f t="shared" si="14"/>
        <v>EF_05_22</v>
      </c>
      <c r="B501" s="979">
        <f t="shared" si="15"/>
        <v>22</v>
      </c>
      <c r="C501" s="1069" t="s">
        <v>111</v>
      </c>
      <c r="D501" s="1072" t="s">
        <v>134</v>
      </c>
      <c r="E501" s="1070">
        <v>499</v>
      </c>
      <c r="F501" s="1066" t="s">
        <v>3112</v>
      </c>
      <c r="G501" s="1067" t="s">
        <v>3113</v>
      </c>
      <c r="H501" s="1068">
        <v>1</v>
      </c>
      <c r="I501" s="2"/>
      <c r="K501" s="1072"/>
    </row>
    <row r="502" spans="1:11" x14ac:dyDescent="0.2">
      <c r="A502" s="977" t="str">
        <f t="shared" si="14"/>
        <v>EF_05_23</v>
      </c>
      <c r="B502" s="979">
        <f t="shared" si="15"/>
        <v>23</v>
      </c>
      <c r="C502" s="1069" t="s">
        <v>111</v>
      </c>
      <c r="D502" s="1072" t="s">
        <v>134</v>
      </c>
      <c r="E502" s="1070">
        <v>500</v>
      </c>
      <c r="F502" s="1066" t="s">
        <v>3114</v>
      </c>
      <c r="G502" s="1067" t="s">
        <v>3115</v>
      </c>
      <c r="H502" s="1068">
        <v>1</v>
      </c>
      <c r="I502" s="2"/>
      <c r="K502" s="1072"/>
    </row>
    <row r="503" spans="1:11" x14ac:dyDescent="0.2">
      <c r="A503" s="977" t="str">
        <f t="shared" si="14"/>
        <v>EF_05_24</v>
      </c>
      <c r="B503" s="979">
        <f t="shared" si="15"/>
        <v>24</v>
      </c>
      <c r="C503" s="1069" t="s">
        <v>111</v>
      </c>
      <c r="D503" s="1072" t="s">
        <v>134</v>
      </c>
      <c r="E503" s="1070">
        <v>501</v>
      </c>
      <c r="F503" s="1066" t="s">
        <v>3116</v>
      </c>
      <c r="G503" s="1067" t="s">
        <v>3117</v>
      </c>
      <c r="H503" s="1068">
        <v>1</v>
      </c>
      <c r="I503" s="2"/>
      <c r="K503" s="1072"/>
    </row>
    <row r="504" spans="1:11" x14ac:dyDescent="0.2">
      <c r="A504" s="977" t="str">
        <f t="shared" si="14"/>
        <v>EF_05_25</v>
      </c>
      <c r="B504" s="979">
        <f t="shared" si="15"/>
        <v>25</v>
      </c>
      <c r="C504" s="1069" t="s">
        <v>111</v>
      </c>
      <c r="D504" s="1072" t="s">
        <v>134</v>
      </c>
      <c r="E504" s="1070">
        <v>502</v>
      </c>
      <c r="F504" s="1066" t="s">
        <v>3118</v>
      </c>
      <c r="G504" s="1067" t="s">
        <v>3119</v>
      </c>
      <c r="H504" s="1068">
        <v>1</v>
      </c>
      <c r="I504" s="2"/>
      <c r="K504" s="1072"/>
    </row>
    <row r="505" spans="1:11" x14ac:dyDescent="0.2">
      <c r="A505" s="977" t="str">
        <f t="shared" si="14"/>
        <v>EF_05_26</v>
      </c>
      <c r="B505" s="979">
        <f t="shared" si="15"/>
        <v>26</v>
      </c>
      <c r="C505" s="1069" t="s">
        <v>111</v>
      </c>
      <c r="D505" s="1072" t="s">
        <v>134</v>
      </c>
      <c r="E505" s="1070">
        <v>503</v>
      </c>
      <c r="F505" s="1066" t="s">
        <v>3120</v>
      </c>
      <c r="G505" s="1067" t="s">
        <v>3121</v>
      </c>
      <c r="H505" s="1068">
        <v>2</v>
      </c>
      <c r="I505" s="2"/>
      <c r="K505" s="1072"/>
    </row>
    <row r="506" spans="1:11" x14ac:dyDescent="0.2">
      <c r="A506" s="977" t="str">
        <f t="shared" si="14"/>
        <v>EF_05_27</v>
      </c>
      <c r="B506" s="979">
        <f t="shared" si="15"/>
        <v>27</v>
      </c>
      <c r="C506" s="1069" t="s">
        <v>111</v>
      </c>
      <c r="D506" s="1072" t="s">
        <v>134</v>
      </c>
      <c r="E506" s="1070">
        <v>504</v>
      </c>
      <c r="F506" s="1066" t="s">
        <v>3122</v>
      </c>
      <c r="G506" s="1067" t="s">
        <v>3123</v>
      </c>
      <c r="H506" s="1068">
        <v>1</v>
      </c>
      <c r="I506" s="2"/>
      <c r="K506" s="1072"/>
    </row>
    <row r="507" spans="1:11" x14ac:dyDescent="0.2">
      <c r="A507" s="977" t="str">
        <f t="shared" si="14"/>
        <v>EF_05_28</v>
      </c>
      <c r="B507" s="979">
        <f t="shared" si="15"/>
        <v>28</v>
      </c>
      <c r="C507" s="1069" t="s">
        <v>111</v>
      </c>
      <c r="D507" s="1072" t="s">
        <v>134</v>
      </c>
      <c r="E507" s="1070">
        <v>505</v>
      </c>
      <c r="F507" s="1066" t="s">
        <v>3124</v>
      </c>
      <c r="G507" s="1067" t="s">
        <v>3125</v>
      </c>
      <c r="H507" s="1068">
        <v>1</v>
      </c>
      <c r="I507" s="2"/>
      <c r="K507" s="1072"/>
    </row>
    <row r="508" spans="1:11" x14ac:dyDescent="0.2">
      <c r="A508" s="977" t="str">
        <f t="shared" si="14"/>
        <v>EF_05_29</v>
      </c>
      <c r="B508" s="979">
        <f t="shared" si="15"/>
        <v>29</v>
      </c>
      <c r="C508" s="1069" t="s">
        <v>111</v>
      </c>
      <c r="D508" s="1072" t="s">
        <v>134</v>
      </c>
      <c r="E508" s="1070">
        <v>506</v>
      </c>
      <c r="F508" s="1066" t="s">
        <v>3126</v>
      </c>
      <c r="G508" s="1067" t="s">
        <v>3127</v>
      </c>
      <c r="H508" s="1068">
        <v>1</v>
      </c>
      <c r="I508" s="2"/>
      <c r="K508" s="1072"/>
    </row>
    <row r="509" spans="1:11" x14ac:dyDescent="0.2">
      <c r="A509" s="977" t="str">
        <f t="shared" si="14"/>
        <v>EF_05_30</v>
      </c>
      <c r="B509" s="979">
        <f t="shared" si="15"/>
        <v>30</v>
      </c>
      <c r="C509" s="1069" t="s">
        <v>111</v>
      </c>
      <c r="D509" s="1072" t="s">
        <v>134</v>
      </c>
      <c r="E509" s="1070">
        <v>507</v>
      </c>
      <c r="F509" s="1066" t="s">
        <v>3128</v>
      </c>
      <c r="G509" s="1067" t="s">
        <v>3129</v>
      </c>
      <c r="H509" s="1068">
        <v>1</v>
      </c>
      <c r="I509" s="2"/>
      <c r="K509" s="1072"/>
    </row>
    <row r="510" spans="1:11" x14ac:dyDescent="0.2">
      <c r="A510" s="977" t="str">
        <f t="shared" si="14"/>
        <v>EF_05_31</v>
      </c>
      <c r="B510" s="979">
        <f t="shared" si="15"/>
        <v>31</v>
      </c>
      <c r="C510" s="1069" t="s">
        <v>111</v>
      </c>
      <c r="D510" s="1072" t="s">
        <v>134</v>
      </c>
      <c r="E510" s="1070">
        <v>508</v>
      </c>
      <c r="F510" s="1066" t="s">
        <v>3130</v>
      </c>
      <c r="G510" s="1067" t="s">
        <v>3131</v>
      </c>
      <c r="H510" s="1068">
        <v>1</v>
      </c>
      <c r="I510" s="2"/>
      <c r="K510" s="1072"/>
    </row>
    <row r="511" spans="1:11" x14ac:dyDescent="0.2">
      <c r="A511" s="977" t="str">
        <f t="shared" si="14"/>
        <v>EF_05_32</v>
      </c>
      <c r="B511" s="979">
        <f t="shared" si="15"/>
        <v>32</v>
      </c>
      <c r="C511" s="1069" t="s">
        <v>111</v>
      </c>
      <c r="D511" s="1072" t="s">
        <v>134</v>
      </c>
      <c r="E511" s="1070">
        <v>509</v>
      </c>
      <c r="F511" s="1066" t="s">
        <v>3132</v>
      </c>
      <c r="G511" s="1067" t="s">
        <v>3133</v>
      </c>
      <c r="H511" s="1068">
        <v>1</v>
      </c>
      <c r="I511" s="2"/>
      <c r="K511" s="1072"/>
    </row>
    <row r="512" spans="1:11" x14ac:dyDescent="0.2">
      <c r="A512" s="977" t="str">
        <f t="shared" si="14"/>
        <v>EF_05_33</v>
      </c>
      <c r="B512" s="979">
        <f t="shared" si="15"/>
        <v>33</v>
      </c>
      <c r="C512" s="1069" t="s">
        <v>111</v>
      </c>
      <c r="D512" s="1072" t="s">
        <v>134</v>
      </c>
      <c r="E512" s="1070">
        <v>510</v>
      </c>
      <c r="F512" s="1066" t="s">
        <v>3134</v>
      </c>
      <c r="G512" s="1067" t="s">
        <v>3135</v>
      </c>
      <c r="H512" s="1068">
        <v>1</v>
      </c>
      <c r="I512" s="2"/>
      <c r="K512" s="1072"/>
    </row>
    <row r="513" spans="1:11" x14ac:dyDescent="0.2">
      <c r="A513" s="977" t="str">
        <f t="shared" si="14"/>
        <v>EF_05_34</v>
      </c>
      <c r="B513" s="979">
        <f t="shared" si="15"/>
        <v>34</v>
      </c>
      <c r="C513" s="1069" t="s">
        <v>111</v>
      </c>
      <c r="D513" s="1072" t="s">
        <v>134</v>
      </c>
      <c r="E513" s="1070">
        <v>511</v>
      </c>
      <c r="F513" s="1066" t="s">
        <v>3136</v>
      </c>
      <c r="G513" s="1067" t="s">
        <v>3137</v>
      </c>
      <c r="H513" s="1068">
        <v>1</v>
      </c>
      <c r="I513" s="2"/>
      <c r="K513" s="1072"/>
    </row>
    <row r="514" spans="1:11" x14ac:dyDescent="0.2">
      <c r="A514" s="977" t="str">
        <f t="shared" si="14"/>
        <v>EF_05_35</v>
      </c>
      <c r="B514" s="979">
        <f t="shared" si="15"/>
        <v>35</v>
      </c>
      <c r="C514" s="1069" t="s">
        <v>111</v>
      </c>
      <c r="D514" s="1072" t="s">
        <v>134</v>
      </c>
      <c r="E514" s="1070">
        <v>512</v>
      </c>
      <c r="F514" s="1066" t="s">
        <v>3138</v>
      </c>
      <c r="G514" s="1067" t="s">
        <v>3139</v>
      </c>
      <c r="H514" s="1068">
        <v>1</v>
      </c>
      <c r="I514" s="2"/>
      <c r="K514" s="1072"/>
    </row>
    <row r="515" spans="1:11" x14ac:dyDescent="0.2">
      <c r="A515" s="977" t="str">
        <f t="shared" ref="A515:A578" si="16">CONCATENATE(C515,"_",D515,"_",B515)</f>
        <v>EF_05_36</v>
      </c>
      <c r="B515" s="979">
        <f t="shared" si="15"/>
        <v>36</v>
      </c>
      <c r="C515" s="1069" t="s">
        <v>111</v>
      </c>
      <c r="D515" s="1072" t="s">
        <v>134</v>
      </c>
      <c r="E515" s="1070">
        <v>513</v>
      </c>
      <c r="F515" s="1066" t="s">
        <v>3140</v>
      </c>
      <c r="G515" s="1067" t="s">
        <v>3141</v>
      </c>
      <c r="H515" s="1068">
        <v>1</v>
      </c>
      <c r="I515" s="2"/>
      <c r="K515" s="1072"/>
    </row>
    <row r="516" spans="1:11" x14ac:dyDescent="0.2">
      <c r="A516" s="977" t="str">
        <f t="shared" si="16"/>
        <v>EF_05_37</v>
      </c>
      <c r="B516" s="979">
        <f t="shared" si="15"/>
        <v>37</v>
      </c>
      <c r="C516" s="1069" t="s">
        <v>111</v>
      </c>
      <c r="D516" s="1072" t="s">
        <v>134</v>
      </c>
      <c r="E516" s="1070">
        <v>514</v>
      </c>
      <c r="F516" s="1066" t="s">
        <v>3142</v>
      </c>
      <c r="G516" s="1067" t="s">
        <v>3143</v>
      </c>
      <c r="H516" s="1068">
        <v>1</v>
      </c>
      <c r="I516" s="2"/>
      <c r="K516" s="1072"/>
    </row>
    <row r="517" spans="1:11" x14ac:dyDescent="0.2">
      <c r="A517" s="977" t="str">
        <f t="shared" si="16"/>
        <v>EF_05_38</v>
      </c>
      <c r="B517" s="979">
        <f t="shared" ref="B517:B580" si="17">IF(D517&lt;&gt;"",IF(D517=D516,B516+1,1),0)</f>
        <v>38</v>
      </c>
      <c r="C517" s="1069" t="s">
        <v>111</v>
      </c>
      <c r="D517" s="1072" t="s">
        <v>134</v>
      </c>
      <c r="E517" s="1070">
        <v>515</v>
      </c>
      <c r="F517" s="1066" t="s">
        <v>3144</v>
      </c>
      <c r="G517" s="1067" t="s">
        <v>3145</v>
      </c>
      <c r="H517" s="1068">
        <v>1</v>
      </c>
      <c r="I517" s="2"/>
      <c r="K517" s="1072"/>
    </row>
    <row r="518" spans="1:11" x14ac:dyDescent="0.2">
      <c r="A518" s="977" t="str">
        <f t="shared" si="16"/>
        <v>EF_05_39</v>
      </c>
      <c r="B518" s="979">
        <f t="shared" si="17"/>
        <v>39</v>
      </c>
      <c r="C518" s="1069" t="s">
        <v>111</v>
      </c>
      <c r="D518" s="1072" t="s">
        <v>134</v>
      </c>
      <c r="E518" s="1070">
        <v>516</v>
      </c>
      <c r="F518" s="1066" t="s">
        <v>3146</v>
      </c>
      <c r="G518" s="1067" t="s">
        <v>3147</v>
      </c>
      <c r="H518" s="1068">
        <v>1</v>
      </c>
      <c r="I518" s="2"/>
      <c r="K518" s="1072"/>
    </row>
    <row r="519" spans="1:11" x14ac:dyDescent="0.2">
      <c r="A519" s="977" t="str">
        <f t="shared" si="16"/>
        <v>EF_05_40</v>
      </c>
      <c r="B519" s="979">
        <f t="shared" si="17"/>
        <v>40</v>
      </c>
      <c r="C519" s="1069" t="s">
        <v>111</v>
      </c>
      <c r="D519" s="1072" t="s">
        <v>134</v>
      </c>
      <c r="E519" s="1070">
        <v>517</v>
      </c>
      <c r="F519" s="1066" t="s">
        <v>3148</v>
      </c>
      <c r="G519" s="1067" t="s">
        <v>3149</v>
      </c>
      <c r="H519" s="1068">
        <v>1</v>
      </c>
      <c r="I519" s="2"/>
      <c r="K519" s="1072"/>
    </row>
    <row r="520" spans="1:11" x14ac:dyDescent="0.2">
      <c r="A520" s="977" t="str">
        <f t="shared" si="16"/>
        <v>EF_05_41</v>
      </c>
      <c r="B520" s="979">
        <f t="shared" si="17"/>
        <v>41</v>
      </c>
      <c r="C520" s="1069" t="s">
        <v>111</v>
      </c>
      <c r="D520" s="1072" t="s">
        <v>134</v>
      </c>
      <c r="E520" s="1070">
        <v>518</v>
      </c>
      <c r="F520" s="1066" t="s">
        <v>3150</v>
      </c>
      <c r="G520" s="1067" t="s">
        <v>3151</v>
      </c>
      <c r="H520" s="1068">
        <v>1</v>
      </c>
      <c r="I520" s="2"/>
      <c r="K520" s="1072"/>
    </row>
    <row r="521" spans="1:11" x14ac:dyDescent="0.2">
      <c r="A521" s="977" t="str">
        <f t="shared" si="16"/>
        <v>EF_05_42</v>
      </c>
      <c r="B521" s="979">
        <f t="shared" si="17"/>
        <v>42</v>
      </c>
      <c r="C521" s="1069" t="s">
        <v>111</v>
      </c>
      <c r="D521" s="1072" t="s">
        <v>134</v>
      </c>
      <c r="E521" s="1070">
        <v>519</v>
      </c>
      <c r="F521" s="1066" t="s">
        <v>3152</v>
      </c>
      <c r="G521" s="1067" t="s">
        <v>3153</v>
      </c>
      <c r="H521" s="1068">
        <v>1</v>
      </c>
      <c r="I521" s="2"/>
      <c r="K521" s="1072"/>
    </row>
    <row r="522" spans="1:11" x14ac:dyDescent="0.2">
      <c r="A522" s="977" t="str">
        <f t="shared" si="16"/>
        <v>EF_05_43</v>
      </c>
      <c r="B522" s="979">
        <f t="shared" si="17"/>
        <v>43</v>
      </c>
      <c r="C522" s="1069" t="s">
        <v>111</v>
      </c>
      <c r="D522" s="1072" t="s">
        <v>134</v>
      </c>
      <c r="E522" s="1070">
        <v>520</v>
      </c>
      <c r="F522" s="1066" t="s">
        <v>3154</v>
      </c>
      <c r="G522" s="1067" t="s">
        <v>3155</v>
      </c>
      <c r="H522" s="1068">
        <v>1</v>
      </c>
      <c r="I522" s="2"/>
      <c r="K522" s="1072"/>
    </row>
    <row r="523" spans="1:11" x14ac:dyDescent="0.2">
      <c r="A523" s="977" t="str">
        <f t="shared" si="16"/>
        <v>EF_05_44</v>
      </c>
      <c r="B523" s="979">
        <f t="shared" si="17"/>
        <v>44</v>
      </c>
      <c r="C523" s="1069" t="s">
        <v>111</v>
      </c>
      <c r="D523" s="1072" t="s">
        <v>134</v>
      </c>
      <c r="E523" s="1070">
        <v>521</v>
      </c>
      <c r="F523" s="1066" t="s">
        <v>3156</v>
      </c>
      <c r="G523" s="1067" t="s">
        <v>3157</v>
      </c>
      <c r="H523" s="1068">
        <v>1</v>
      </c>
      <c r="I523" s="2"/>
      <c r="K523" s="1072"/>
    </row>
    <row r="524" spans="1:11" x14ac:dyDescent="0.2">
      <c r="A524" s="977" t="str">
        <f t="shared" si="16"/>
        <v>EF_05_45</v>
      </c>
      <c r="B524" s="979">
        <f t="shared" si="17"/>
        <v>45</v>
      </c>
      <c r="C524" s="1069" t="s">
        <v>111</v>
      </c>
      <c r="D524" s="1072" t="s">
        <v>134</v>
      </c>
      <c r="E524" s="1070">
        <v>522</v>
      </c>
      <c r="F524" s="1066" t="s">
        <v>3158</v>
      </c>
      <c r="G524" s="1067" t="s">
        <v>3159</v>
      </c>
      <c r="H524" s="1068">
        <v>1</v>
      </c>
      <c r="I524" s="2"/>
      <c r="K524" s="1072"/>
    </row>
    <row r="525" spans="1:11" x14ac:dyDescent="0.2">
      <c r="A525" s="977" t="str">
        <f t="shared" si="16"/>
        <v>EF_05_46</v>
      </c>
      <c r="B525" s="979">
        <f t="shared" si="17"/>
        <v>46</v>
      </c>
      <c r="C525" s="1069" t="s">
        <v>111</v>
      </c>
      <c r="D525" s="1072" t="s">
        <v>134</v>
      </c>
      <c r="E525" s="1070">
        <v>523</v>
      </c>
      <c r="F525" s="1066" t="s">
        <v>3160</v>
      </c>
      <c r="G525" s="1067" t="s">
        <v>3161</v>
      </c>
      <c r="H525" s="1068">
        <v>1</v>
      </c>
      <c r="I525" s="2"/>
      <c r="K525" s="1072"/>
    </row>
    <row r="526" spans="1:11" x14ac:dyDescent="0.2">
      <c r="A526" s="977" t="str">
        <f t="shared" si="16"/>
        <v>EF_05_47</v>
      </c>
      <c r="B526" s="979">
        <f t="shared" si="17"/>
        <v>47</v>
      </c>
      <c r="C526" s="1069" t="s">
        <v>111</v>
      </c>
      <c r="D526" s="1072" t="s">
        <v>134</v>
      </c>
      <c r="E526" s="1070">
        <v>524</v>
      </c>
      <c r="F526" s="1066" t="s">
        <v>3162</v>
      </c>
      <c r="G526" s="1067" t="s">
        <v>3163</v>
      </c>
      <c r="H526" s="1068">
        <v>1</v>
      </c>
      <c r="I526" s="2"/>
      <c r="K526" s="1072"/>
    </row>
    <row r="527" spans="1:11" x14ac:dyDescent="0.2">
      <c r="A527" s="977" t="str">
        <f t="shared" si="16"/>
        <v>EF_05_48</v>
      </c>
      <c r="B527" s="979">
        <f t="shared" si="17"/>
        <v>48</v>
      </c>
      <c r="C527" s="1069" t="s">
        <v>111</v>
      </c>
      <c r="D527" s="1072" t="s">
        <v>134</v>
      </c>
      <c r="E527" s="1070">
        <v>525</v>
      </c>
      <c r="F527" s="1066" t="s">
        <v>3164</v>
      </c>
      <c r="G527" s="1067" t="s">
        <v>3165</v>
      </c>
      <c r="H527" s="1068">
        <v>1</v>
      </c>
      <c r="I527" s="2"/>
      <c r="K527" s="1072"/>
    </row>
    <row r="528" spans="1:11" x14ac:dyDescent="0.2">
      <c r="A528" s="977" t="str">
        <f t="shared" si="16"/>
        <v>EF_05_49</v>
      </c>
      <c r="B528" s="979">
        <f t="shared" si="17"/>
        <v>49</v>
      </c>
      <c r="C528" s="1069" t="s">
        <v>111</v>
      </c>
      <c r="D528" s="1072" t="s">
        <v>134</v>
      </c>
      <c r="E528" s="1070">
        <v>526</v>
      </c>
      <c r="F528" s="1066" t="s">
        <v>3166</v>
      </c>
      <c r="G528" s="1067" t="s">
        <v>3167</v>
      </c>
      <c r="H528" s="1068">
        <v>1</v>
      </c>
      <c r="I528" s="2"/>
      <c r="K528" s="1072"/>
    </row>
    <row r="529" spans="1:11" x14ac:dyDescent="0.2">
      <c r="A529" s="977" t="str">
        <f t="shared" si="16"/>
        <v>EF_05_50</v>
      </c>
      <c r="B529" s="979">
        <f t="shared" si="17"/>
        <v>50</v>
      </c>
      <c r="C529" s="1069" t="s">
        <v>111</v>
      </c>
      <c r="D529" s="1072" t="s">
        <v>134</v>
      </c>
      <c r="E529" s="1070">
        <v>527</v>
      </c>
      <c r="F529" s="1066" t="s">
        <v>3168</v>
      </c>
      <c r="G529" s="1067" t="s">
        <v>3169</v>
      </c>
      <c r="H529" s="1068">
        <v>1</v>
      </c>
      <c r="I529" s="2"/>
      <c r="K529" s="1072"/>
    </row>
    <row r="530" spans="1:11" x14ac:dyDescent="0.2">
      <c r="A530" s="977" t="str">
        <f t="shared" si="16"/>
        <v>EF_05_51</v>
      </c>
      <c r="B530" s="979">
        <f t="shared" si="17"/>
        <v>51</v>
      </c>
      <c r="C530" s="1069" t="s">
        <v>111</v>
      </c>
      <c r="D530" s="1072" t="s">
        <v>134</v>
      </c>
      <c r="E530" s="1070">
        <v>528</v>
      </c>
      <c r="F530" s="1066" t="s">
        <v>3170</v>
      </c>
      <c r="G530" s="1067" t="s">
        <v>3171</v>
      </c>
      <c r="H530" s="1068">
        <v>1</v>
      </c>
      <c r="I530" s="2"/>
      <c r="K530" s="1072"/>
    </row>
    <row r="531" spans="1:11" x14ac:dyDescent="0.2">
      <c r="A531" s="977" t="str">
        <f t="shared" si="16"/>
        <v>EF_05_52</v>
      </c>
      <c r="B531" s="979">
        <f t="shared" si="17"/>
        <v>52</v>
      </c>
      <c r="C531" s="1069" t="s">
        <v>111</v>
      </c>
      <c r="D531" s="1072" t="s">
        <v>134</v>
      </c>
      <c r="E531" s="1070">
        <v>529</v>
      </c>
      <c r="F531" s="1066" t="s">
        <v>3172</v>
      </c>
      <c r="G531" s="1067" t="s">
        <v>3173</v>
      </c>
      <c r="H531" s="1068">
        <v>1</v>
      </c>
      <c r="I531" s="2"/>
      <c r="K531" s="1072"/>
    </row>
    <row r="532" spans="1:11" x14ac:dyDescent="0.2">
      <c r="A532" s="977" t="str">
        <f t="shared" si="16"/>
        <v>EF_05_53</v>
      </c>
      <c r="B532" s="979">
        <f t="shared" si="17"/>
        <v>53</v>
      </c>
      <c r="C532" s="1069" t="s">
        <v>111</v>
      </c>
      <c r="D532" s="1072" t="s">
        <v>134</v>
      </c>
      <c r="E532" s="1070">
        <v>530</v>
      </c>
      <c r="F532" s="1066" t="s">
        <v>3174</v>
      </c>
      <c r="G532" s="1067" t="s">
        <v>3175</v>
      </c>
      <c r="H532" s="1068">
        <v>1</v>
      </c>
      <c r="I532" s="2"/>
      <c r="K532" s="1072"/>
    </row>
    <row r="533" spans="1:11" x14ac:dyDescent="0.2">
      <c r="A533" s="977" t="str">
        <f t="shared" si="16"/>
        <v>EF_05_54</v>
      </c>
      <c r="B533" s="979">
        <f t="shared" si="17"/>
        <v>54</v>
      </c>
      <c r="C533" s="1069" t="s">
        <v>111</v>
      </c>
      <c r="D533" s="1072" t="s">
        <v>134</v>
      </c>
      <c r="E533" s="1070">
        <v>531</v>
      </c>
      <c r="F533" s="1066" t="s">
        <v>3176</v>
      </c>
      <c r="G533" s="1067" t="s">
        <v>3177</v>
      </c>
      <c r="H533" s="1068">
        <v>1</v>
      </c>
      <c r="I533" s="2"/>
      <c r="K533" s="1072"/>
    </row>
    <row r="534" spans="1:11" x14ac:dyDescent="0.2">
      <c r="A534" s="977" t="str">
        <f t="shared" si="16"/>
        <v>EF_05_55</v>
      </c>
      <c r="B534" s="979">
        <f t="shared" si="17"/>
        <v>55</v>
      </c>
      <c r="C534" s="1069" t="s">
        <v>111</v>
      </c>
      <c r="D534" s="1072" t="s">
        <v>134</v>
      </c>
      <c r="E534" s="1070">
        <v>532</v>
      </c>
      <c r="F534" s="1066" t="s">
        <v>3178</v>
      </c>
      <c r="G534" s="1067" t="s">
        <v>3179</v>
      </c>
      <c r="H534" s="1068">
        <v>1</v>
      </c>
      <c r="I534" s="2"/>
      <c r="K534" s="1072"/>
    </row>
    <row r="535" spans="1:11" x14ac:dyDescent="0.2">
      <c r="A535" s="977" t="str">
        <f t="shared" si="16"/>
        <v>EF_05_56</v>
      </c>
      <c r="B535" s="979">
        <f t="shared" si="17"/>
        <v>56</v>
      </c>
      <c r="C535" s="1069" t="s">
        <v>111</v>
      </c>
      <c r="D535" s="1072" t="s">
        <v>134</v>
      </c>
      <c r="E535" s="1070">
        <v>533</v>
      </c>
      <c r="F535" s="1066" t="s">
        <v>3180</v>
      </c>
      <c r="G535" s="1067" t="s">
        <v>3181</v>
      </c>
      <c r="H535" s="1068">
        <v>1</v>
      </c>
      <c r="I535" s="2"/>
      <c r="K535" s="1072"/>
    </row>
    <row r="536" spans="1:11" x14ac:dyDescent="0.2">
      <c r="A536" s="977" t="str">
        <f t="shared" si="16"/>
        <v>EF_05_57</v>
      </c>
      <c r="B536" s="979">
        <f t="shared" si="17"/>
        <v>57</v>
      </c>
      <c r="C536" s="1069" t="s">
        <v>111</v>
      </c>
      <c r="D536" s="1072" t="s">
        <v>134</v>
      </c>
      <c r="E536" s="1070">
        <v>534</v>
      </c>
      <c r="F536" s="1066" t="s">
        <v>3182</v>
      </c>
      <c r="G536" s="1067" t="s">
        <v>3183</v>
      </c>
      <c r="H536" s="1068">
        <v>1</v>
      </c>
      <c r="I536" s="2"/>
      <c r="K536" s="1072"/>
    </row>
    <row r="537" spans="1:11" x14ac:dyDescent="0.2">
      <c r="A537" s="977" t="str">
        <f t="shared" si="16"/>
        <v>EF_05_58</v>
      </c>
      <c r="B537" s="979">
        <f t="shared" si="17"/>
        <v>58</v>
      </c>
      <c r="C537" s="1069" t="s">
        <v>111</v>
      </c>
      <c r="D537" s="1072" t="s">
        <v>134</v>
      </c>
      <c r="E537" s="1070">
        <v>535</v>
      </c>
      <c r="F537" s="1066" t="s">
        <v>3184</v>
      </c>
      <c r="G537" s="1067" t="s">
        <v>3185</v>
      </c>
      <c r="H537" s="1068">
        <v>1</v>
      </c>
      <c r="I537" s="2"/>
      <c r="K537" s="1072"/>
    </row>
    <row r="538" spans="1:11" x14ac:dyDescent="0.2">
      <c r="A538" s="977" t="str">
        <f t="shared" si="16"/>
        <v>EF_05_59</v>
      </c>
      <c r="B538" s="979">
        <f t="shared" si="17"/>
        <v>59</v>
      </c>
      <c r="C538" s="1069" t="s">
        <v>111</v>
      </c>
      <c r="D538" s="1072" t="s">
        <v>134</v>
      </c>
      <c r="E538" s="1070">
        <v>536</v>
      </c>
      <c r="F538" s="1066" t="s">
        <v>3186</v>
      </c>
      <c r="G538" s="1067" t="s">
        <v>3187</v>
      </c>
      <c r="H538" s="1068">
        <v>1</v>
      </c>
      <c r="I538" s="2"/>
      <c r="K538" s="1072"/>
    </row>
    <row r="539" spans="1:11" x14ac:dyDescent="0.2">
      <c r="A539" s="977" t="str">
        <f t="shared" si="16"/>
        <v>EF_05_60</v>
      </c>
      <c r="B539" s="979">
        <f t="shared" si="17"/>
        <v>60</v>
      </c>
      <c r="C539" s="1069" t="s">
        <v>111</v>
      </c>
      <c r="D539" s="1072" t="s">
        <v>134</v>
      </c>
      <c r="E539" s="1070">
        <v>537</v>
      </c>
      <c r="F539" s="1066" t="s">
        <v>3188</v>
      </c>
      <c r="G539" s="1067" t="s">
        <v>3189</v>
      </c>
      <c r="H539" s="1068">
        <v>1</v>
      </c>
      <c r="I539" s="2"/>
      <c r="K539" s="1072"/>
    </row>
    <row r="540" spans="1:11" x14ac:dyDescent="0.2">
      <c r="A540" s="977" t="str">
        <f t="shared" si="16"/>
        <v>EF_05_61</v>
      </c>
      <c r="B540" s="979">
        <f t="shared" si="17"/>
        <v>61</v>
      </c>
      <c r="C540" s="1069" t="s">
        <v>111</v>
      </c>
      <c r="D540" s="1072" t="s">
        <v>134</v>
      </c>
      <c r="E540" s="1070">
        <v>538</v>
      </c>
      <c r="F540" s="1066" t="s">
        <v>3190</v>
      </c>
      <c r="G540" s="1067" t="s">
        <v>3191</v>
      </c>
      <c r="H540" s="1068">
        <v>1</v>
      </c>
      <c r="I540" s="2"/>
      <c r="K540" s="1072"/>
    </row>
    <row r="541" spans="1:11" x14ac:dyDescent="0.2">
      <c r="A541" s="977" t="str">
        <f t="shared" si="16"/>
        <v>EF_05_62</v>
      </c>
      <c r="B541" s="979">
        <f t="shared" si="17"/>
        <v>62</v>
      </c>
      <c r="C541" s="1069" t="s">
        <v>111</v>
      </c>
      <c r="D541" s="1072" t="s">
        <v>134</v>
      </c>
      <c r="E541" s="1070">
        <v>539</v>
      </c>
      <c r="F541" s="1066" t="s">
        <v>3192</v>
      </c>
      <c r="G541" s="1067" t="s">
        <v>3193</v>
      </c>
      <c r="H541" s="1068">
        <v>1</v>
      </c>
      <c r="I541" s="2"/>
      <c r="K541" s="1072"/>
    </row>
    <row r="542" spans="1:11" x14ac:dyDescent="0.2">
      <c r="A542" s="977" t="str">
        <f t="shared" si="16"/>
        <v>EF_05_63</v>
      </c>
      <c r="B542" s="979">
        <f t="shared" si="17"/>
        <v>63</v>
      </c>
      <c r="C542" s="1069" t="s">
        <v>111</v>
      </c>
      <c r="D542" s="1072" t="s">
        <v>134</v>
      </c>
      <c r="E542" s="1070">
        <v>540</v>
      </c>
      <c r="F542" s="1066" t="s">
        <v>3194</v>
      </c>
      <c r="G542" s="1067" t="s">
        <v>3195</v>
      </c>
      <c r="H542" s="1068">
        <v>1</v>
      </c>
      <c r="I542" s="2"/>
      <c r="K542" s="1072"/>
    </row>
    <row r="543" spans="1:11" x14ac:dyDescent="0.2">
      <c r="A543" s="977" t="str">
        <f t="shared" si="16"/>
        <v>EF_05_64</v>
      </c>
      <c r="B543" s="979">
        <f t="shared" si="17"/>
        <v>64</v>
      </c>
      <c r="C543" s="1069" t="s">
        <v>111</v>
      </c>
      <c r="D543" s="1072" t="s">
        <v>134</v>
      </c>
      <c r="E543" s="1070">
        <v>541</v>
      </c>
      <c r="F543" s="1066" t="s">
        <v>3196</v>
      </c>
      <c r="G543" s="1067" t="s">
        <v>3197</v>
      </c>
      <c r="H543" s="1068">
        <v>1</v>
      </c>
      <c r="I543" s="2"/>
      <c r="K543" s="1072"/>
    </row>
    <row r="544" spans="1:11" x14ac:dyDescent="0.2">
      <c r="A544" s="977" t="str">
        <f t="shared" si="16"/>
        <v>EF_05_65</v>
      </c>
      <c r="B544" s="979">
        <f t="shared" si="17"/>
        <v>65</v>
      </c>
      <c r="C544" s="1069" t="s">
        <v>111</v>
      </c>
      <c r="D544" s="1072" t="s">
        <v>134</v>
      </c>
      <c r="E544" s="1070">
        <v>542</v>
      </c>
      <c r="F544" s="1066" t="s">
        <v>3198</v>
      </c>
      <c r="G544" s="1067" t="s">
        <v>3199</v>
      </c>
      <c r="H544" s="1068">
        <v>1</v>
      </c>
      <c r="I544" s="2"/>
      <c r="K544" s="1072"/>
    </row>
    <row r="545" spans="1:11" x14ac:dyDescent="0.2">
      <c r="A545" s="977" t="str">
        <f t="shared" si="16"/>
        <v>EF_05_66</v>
      </c>
      <c r="B545" s="979">
        <f t="shared" si="17"/>
        <v>66</v>
      </c>
      <c r="C545" s="1069" t="s">
        <v>111</v>
      </c>
      <c r="D545" s="1072" t="s">
        <v>134</v>
      </c>
      <c r="E545" s="1070">
        <v>543</v>
      </c>
      <c r="F545" s="1066" t="s">
        <v>3200</v>
      </c>
      <c r="G545" s="1067" t="s">
        <v>3201</v>
      </c>
      <c r="H545" s="1068">
        <v>1</v>
      </c>
      <c r="I545" s="2"/>
      <c r="K545" s="1072"/>
    </row>
    <row r="546" spans="1:11" x14ac:dyDescent="0.2">
      <c r="A546" s="977" t="str">
        <f t="shared" si="16"/>
        <v>EF_05_67</v>
      </c>
      <c r="B546" s="979">
        <f t="shared" si="17"/>
        <v>67</v>
      </c>
      <c r="C546" s="1069" t="s">
        <v>111</v>
      </c>
      <c r="D546" s="1072" t="s">
        <v>134</v>
      </c>
      <c r="E546" s="1070">
        <v>544</v>
      </c>
      <c r="F546" s="1066" t="s">
        <v>3202</v>
      </c>
      <c r="G546" s="1067" t="s">
        <v>3203</v>
      </c>
      <c r="H546" s="1068">
        <v>1</v>
      </c>
      <c r="I546" s="2"/>
      <c r="K546" s="1072"/>
    </row>
    <row r="547" spans="1:11" x14ac:dyDescent="0.2">
      <c r="A547" s="977" t="str">
        <f t="shared" si="16"/>
        <v>EF_05_68</v>
      </c>
      <c r="B547" s="979">
        <f t="shared" si="17"/>
        <v>68</v>
      </c>
      <c r="C547" s="1069" t="s">
        <v>111</v>
      </c>
      <c r="D547" s="1072" t="s">
        <v>134</v>
      </c>
      <c r="E547" s="1070">
        <v>545</v>
      </c>
      <c r="F547" s="1066" t="s">
        <v>3204</v>
      </c>
      <c r="G547" s="1067" t="s">
        <v>3205</v>
      </c>
      <c r="H547" s="1068">
        <v>1</v>
      </c>
      <c r="I547" s="2"/>
      <c r="K547" s="1072"/>
    </row>
    <row r="548" spans="1:11" x14ac:dyDescent="0.2">
      <c r="A548" s="977" t="str">
        <f t="shared" si="16"/>
        <v>EF_05_69</v>
      </c>
      <c r="B548" s="979">
        <f t="shared" si="17"/>
        <v>69</v>
      </c>
      <c r="C548" s="1069" t="s">
        <v>111</v>
      </c>
      <c r="D548" s="1072" t="s">
        <v>134</v>
      </c>
      <c r="E548" s="1070">
        <v>546</v>
      </c>
      <c r="F548" s="1066" t="s">
        <v>3206</v>
      </c>
      <c r="G548" s="1067" t="s">
        <v>3207</v>
      </c>
      <c r="H548" s="1068">
        <v>1</v>
      </c>
      <c r="I548" s="2"/>
      <c r="K548" s="1072"/>
    </row>
    <row r="549" spans="1:11" x14ac:dyDescent="0.2">
      <c r="A549" s="977" t="str">
        <f t="shared" si="16"/>
        <v>EF_05_70</v>
      </c>
      <c r="B549" s="979">
        <f t="shared" si="17"/>
        <v>70</v>
      </c>
      <c r="C549" s="1069" t="s">
        <v>111</v>
      </c>
      <c r="D549" s="1072" t="s">
        <v>134</v>
      </c>
      <c r="E549" s="1070">
        <v>547</v>
      </c>
      <c r="F549" s="1066" t="s">
        <v>3208</v>
      </c>
      <c r="G549" s="1067" t="s">
        <v>3209</v>
      </c>
      <c r="H549" s="1068">
        <v>1</v>
      </c>
      <c r="I549" s="2"/>
      <c r="K549" s="1072"/>
    </row>
    <row r="550" spans="1:11" x14ac:dyDescent="0.2">
      <c r="A550" s="977" t="str">
        <f t="shared" si="16"/>
        <v>EF_05_71</v>
      </c>
      <c r="B550" s="979">
        <f t="shared" si="17"/>
        <v>71</v>
      </c>
      <c r="C550" s="1069" t="s">
        <v>111</v>
      </c>
      <c r="D550" s="1072" t="s">
        <v>134</v>
      </c>
      <c r="E550" s="1070">
        <v>548</v>
      </c>
      <c r="F550" s="1066" t="s">
        <v>3210</v>
      </c>
      <c r="G550" s="1067" t="s">
        <v>3211</v>
      </c>
      <c r="H550" s="1068">
        <v>1</v>
      </c>
      <c r="I550" s="2"/>
      <c r="K550" s="1072"/>
    </row>
    <row r="551" spans="1:11" x14ac:dyDescent="0.2">
      <c r="A551" s="977" t="str">
        <f t="shared" si="16"/>
        <v>EF_05_72</v>
      </c>
      <c r="B551" s="979">
        <f t="shared" si="17"/>
        <v>72</v>
      </c>
      <c r="C551" s="1069" t="s">
        <v>111</v>
      </c>
      <c r="D551" s="1072" t="s">
        <v>134</v>
      </c>
      <c r="E551" s="1070">
        <v>549</v>
      </c>
      <c r="F551" s="1066" t="s">
        <v>3212</v>
      </c>
      <c r="G551" s="1067" t="s">
        <v>3213</v>
      </c>
      <c r="H551" s="1068">
        <v>1</v>
      </c>
      <c r="I551" s="2"/>
      <c r="K551" s="1072"/>
    </row>
    <row r="552" spans="1:11" x14ac:dyDescent="0.2">
      <c r="A552" s="977" t="str">
        <f t="shared" si="16"/>
        <v>EF_05_73</v>
      </c>
      <c r="B552" s="979">
        <f t="shared" si="17"/>
        <v>73</v>
      </c>
      <c r="C552" s="1069" t="s">
        <v>111</v>
      </c>
      <c r="D552" s="1072" t="s">
        <v>134</v>
      </c>
      <c r="E552" s="1070">
        <v>550</v>
      </c>
      <c r="F552" s="1066" t="s">
        <v>3214</v>
      </c>
      <c r="G552" s="1067" t="s">
        <v>3215</v>
      </c>
      <c r="H552" s="1068">
        <v>1</v>
      </c>
      <c r="I552" s="2"/>
      <c r="K552" s="1072"/>
    </row>
    <row r="553" spans="1:11" x14ac:dyDescent="0.2">
      <c r="A553" s="977" t="str">
        <f t="shared" si="16"/>
        <v>EF_05_74</v>
      </c>
      <c r="B553" s="979">
        <f t="shared" si="17"/>
        <v>74</v>
      </c>
      <c r="C553" s="1069" t="s">
        <v>111</v>
      </c>
      <c r="D553" s="1072" t="s">
        <v>134</v>
      </c>
      <c r="E553" s="1070">
        <v>551</v>
      </c>
      <c r="F553" s="1066" t="s">
        <v>3216</v>
      </c>
      <c r="G553" s="1067" t="s">
        <v>3217</v>
      </c>
      <c r="H553" s="1068">
        <v>1</v>
      </c>
      <c r="I553" s="2"/>
      <c r="K553" s="1072"/>
    </row>
    <row r="554" spans="1:11" x14ac:dyDescent="0.2">
      <c r="A554" s="977" t="str">
        <f t="shared" si="16"/>
        <v>EF_05_75</v>
      </c>
      <c r="B554" s="979">
        <f t="shared" si="17"/>
        <v>75</v>
      </c>
      <c r="C554" s="1069" t="s">
        <v>111</v>
      </c>
      <c r="D554" s="1072" t="s">
        <v>134</v>
      </c>
      <c r="E554" s="1070">
        <v>552</v>
      </c>
      <c r="F554" s="1066" t="s">
        <v>3218</v>
      </c>
      <c r="G554" s="1067" t="s">
        <v>3219</v>
      </c>
      <c r="H554" s="1068">
        <v>1</v>
      </c>
      <c r="I554" s="2"/>
      <c r="K554" s="1072"/>
    </row>
    <row r="555" spans="1:11" x14ac:dyDescent="0.2">
      <c r="A555" s="977" t="str">
        <f t="shared" si="16"/>
        <v>EF_05_76</v>
      </c>
      <c r="B555" s="979">
        <f t="shared" si="17"/>
        <v>76</v>
      </c>
      <c r="C555" s="1069" t="s">
        <v>111</v>
      </c>
      <c r="D555" s="1072" t="s">
        <v>134</v>
      </c>
      <c r="E555" s="1070">
        <v>553</v>
      </c>
      <c r="F555" s="1066" t="s">
        <v>3220</v>
      </c>
      <c r="G555" s="1067" t="s">
        <v>3221</v>
      </c>
      <c r="H555" s="1068">
        <v>1</v>
      </c>
      <c r="I555" s="2"/>
      <c r="K555" s="1072"/>
    </row>
    <row r="556" spans="1:11" x14ac:dyDescent="0.2">
      <c r="A556" s="977" t="str">
        <f t="shared" si="16"/>
        <v>EF_05_77</v>
      </c>
      <c r="B556" s="979">
        <f t="shared" si="17"/>
        <v>77</v>
      </c>
      <c r="C556" s="1069" t="s">
        <v>111</v>
      </c>
      <c r="D556" s="1072" t="s">
        <v>134</v>
      </c>
      <c r="E556" s="1070">
        <v>554</v>
      </c>
      <c r="F556" s="1066" t="s">
        <v>3222</v>
      </c>
      <c r="G556" s="1067" t="s">
        <v>3223</v>
      </c>
      <c r="H556" s="1068">
        <v>1</v>
      </c>
      <c r="I556" s="2"/>
      <c r="K556" s="1072"/>
    </row>
    <row r="557" spans="1:11" x14ac:dyDescent="0.2">
      <c r="A557" s="977" t="str">
        <f t="shared" si="16"/>
        <v>EF_05_78</v>
      </c>
      <c r="B557" s="979">
        <f t="shared" si="17"/>
        <v>78</v>
      </c>
      <c r="C557" s="1069" t="s">
        <v>111</v>
      </c>
      <c r="D557" s="1072" t="s">
        <v>134</v>
      </c>
      <c r="E557" s="1070">
        <v>555</v>
      </c>
      <c r="F557" s="1066" t="s">
        <v>3224</v>
      </c>
      <c r="G557" s="1067" t="s">
        <v>3225</v>
      </c>
      <c r="H557" s="1068">
        <v>1</v>
      </c>
      <c r="I557" s="2"/>
      <c r="K557" s="1072"/>
    </row>
    <row r="558" spans="1:11" x14ac:dyDescent="0.2">
      <c r="A558" s="977" t="str">
        <f t="shared" si="16"/>
        <v>EF_05_79</v>
      </c>
      <c r="B558" s="979">
        <f t="shared" si="17"/>
        <v>79</v>
      </c>
      <c r="C558" s="1069" t="s">
        <v>111</v>
      </c>
      <c r="D558" s="1072" t="s">
        <v>134</v>
      </c>
      <c r="E558" s="1070">
        <v>556</v>
      </c>
      <c r="F558" s="1066" t="s">
        <v>3226</v>
      </c>
      <c r="G558" s="1067" t="s">
        <v>3227</v>
      </c>
      <c r="H558" s="1068">
        <v>1</v>
      </c>
      <c r="I558" s="2"/>
      <c r="K558" s="1072"/>
    </row>
    <row r="559" spans="1:11" x14ac:dyDescent="0.2">
      <c r="A559" s="977" t="str">
        <f t="shared" si="16"/>
        <v>EF_05_80</v>
      </c>
      <c r="B559" s="979">
        <f t="shared" si="17"/>
        <v>80</v>
      </c>
      <c r="C559" s="1069" t="s">
        <v>111</v>
      </c>
      <c r="D559" s="1072" t="s">
        <v>134</v>
      </c>
      <c r="E559" s="1070">
        <v>557</v>
      </c>
      <c r="F559" s="1066" t="s">
        <v>3228</v>
      </c>
      <c r="G559" s="1067" t="s">
        <v>3229</v>
      </c>
      <c r="H559" s="1068">
        <v>1</v>
      </c>
      <c r="I559" s="2"/>
      <c r="K559" s="1072"/>
    </row>
    <row r="560" spans="1:11" x14ac:dyDescent="0.2">
      <c r="A560" s="977" t="str">
        <f t="shared" si="16"/>
        <v>EF_05_81</v>
      </c>
      <c r="B560" s="979">
        <f t="shared" si="17"/>
        <v>81</v>
      </c>
      <c r="C560" s="1069" t="s">
        <v>111</v>
      </c>
      <c r="D560" s="1072" t="s">
        <v>134</v>
      </c>
      <c r="E560" s="1070">
        <v>558</v>
      </c>
      <c r="F560" s="1066" t="s">
        <v>3230</v>
      </c>
      <c r="G560" s="1067" t="s">
        <v>3231</v>
      </c>
      <c r="H560" s="1068">
        <v>1</v>
      </c>
      <c r="I560" s="2"/>
      <c r="K560" s="1072"/>
    </row>
    <row r="561" spans="1:11" x14ac:dyDescent="0.2">
      <c r="A561" s="977" t="str">
        <f t="shared" si="16"/>
        <v>EF_05_82</v>
      </c>
      <c r="B561" s="979">
        <f t="shared" si="17"/>
        <v>82</v>
      </c>
      <c r="C561" s="1069" t="s">
        <v>111</v>
      </c>
      <c r="D561" s="1072" t="s">
        <v>134</v>
      </c>
      <c r="E561" s="1070">
        <v>559</v>
      </c>
      <c r="F561" s="1066" t="s">
        <v>3232</v>
      </c>
      <c r="G561" s="1067" t="s">
        <v>3233</v>
      </c>
      <c r="H561" s="1068">
        <v>1</v>
      </c>
      <c r="I561" s="2"/>
      <c r="K561" s="1072"/>
    </row>
    <row r="562" spans="1:11" x14ac:dyDescent="0.2">
      <c r="A562" s="977" t="str">
        <f t="shared" si="16"/>
        <v>EF_05_83</v>
      </c>
      <c r="B562" s="979">
        <f t="shared" si="17"/>
        <v>83</v>
      </c>
      <c r="C562" s="1069" t="s">
        <v>111</v>
      </c>
      <c r="D562" s="1072" t="s">
        <v>134</v>
      </c>
      <c r="E562" s="1070">
        <v>560</v>
      </c>
      <c r="F562" s="1066" t="s">
        <v>3234</v>
      </c>
      <c r="G562" s="1067" t="s">
        <v>3235</v>
      </c>
      <c r="H562" s="1068">
        <v>1</v>
      </c>
      <c r="I562" s="2"/>
      <c r="K562" s="1072"/>
    </row>
    <row r="563" spans="1:11" x14ac:dyDescent="0.2">
      <c r="A563" s="977" t="str">
        <f t="shared" si="16"/>
        <v>EF_05_84</v>
      </c>
      <c r="B563" s="979">
        <f t="shared" si="17"/>
        <v>84</v>
      </c>
      <c r="C563" s="1069" t="s">
        <v>111</v>
      </c>
      <c r="D563" s="1072" t="s">
        <v>134</v>
      </c>
      <c r="E563" s="1070">
        <v>561</v>
      </c>
      <c r="F563" s="1066" t="s">
        <v>3236</v>
      </c>
      <c r="G563" s="1067" t="s">
        <v>3237</v>
      </c>
      <c r="H563" s="1068">
        <v>1</v>
      </c>
      <c r="I563" s="2"/>
      <c r="K563" s="1072"/>
    </row>
    <row r="564" spans="1:11" x14ac:dyDescent="0.2">
      <c r="A564" s="977" t="str">
        <f t="shared" si="16"/>
        <v>EF_05_85</v>
      </c>
      <c r="B564" s="979">
        <f t="shared" si="17"/>
        <v>85</v>
      </c>
      <c r="C564" s="1069" t="s">
        <v>111</v>
      </c>
      <c r="D564" s="1072" t="s">
        <v>134</v>
      </c>
      <c r="E564" s="1070">
        <v>562</v>
      </c>
      <c r="F564" s="1066" t="s">
        <v>3238</v>
      </c>
      <c r="G564" s="1067" t="s">
        <v>3239</v>
      </c>
      <c r="H564" s="1068">
        <v>1</v>
      </c>
      <c r="I564" s="2"/>
      <c r="K564" s="1072"/>
    </row>
    <row r="565" spans="1:11" x14ac:dyDescent="0.2">
      <c r="A565" s="977" t="str">
        <f t="shared" si="16"/>
        <v>EF_05_86</v>
      </c>
      <c r="B565" s="979">
        <f t="shared" si="17"/>
        <v>86</v>
      </c>
      <c r="C565" s="1069" t="s">
        <v>111</v>
      </c>
      <c r="D565" s="1072" t="s">
        <v>134</v>
      </c>
      <c r="E565" s="1070">
        <v>563</v>
      </c>
      <c r="F565" s="1066" t="s">
        <v>3240</v>
      </c>
      <c r="G565" s="1067" t="s">
        <v>3241</v>
      </c>
      <c r="H565" s="1068">
        <v>1</v>
      </c>
      <c r="I565" s="2"/>
      <c r="K565" s="1072"/>
    </row>
    <row r="566" spans="1:11" x14ac:dyDescent="0.2">
      <c r="A566" s="977" t="str">
        <f t="shared" si="16"/>
        <v>EF_05_87</v>
      </c>
      <c r="B566" s="979">
        <f t="shared" si="17"/>
        <v>87</v>
      </c>
      <c r="C566" s="1069" t="s">
        <v>111</v>
      </c>
      <c r="D566" s="1072" t="s">
        <v>134</v>
      </c>
      <c r="E566" s="1070">
        <v>564</v>
      </c>
      <c r="F566" s="1066" t="s">
        <v>3242</v>
      </c>
      <c r="G566" s="1067" t="s">
        <v>3243</v>
      </c>
      <c r="H566" s="1068">
        <v>1</v>
      </c>
      <c r="I566" s="2"/>
      <c r="K566" s="1072"/>
    </row>
    <row r="567" spans="1:11" x14ac:dyDescent="0.2">
      <c r="A567" s="977" t="str">
        <f t="shared" si="16"/>
        <v>EF_05_88</v>
      </c>
      <c r="B567" s="979">
        <f t="shared" si="17"/>
        <v>88</v>
      </c>
      <c r="C567" s="1069" t="s">
        <v>111</v>
      </c>
      <c r="D567" s="1072" t="s">
        <v>134</v>
      </c>
      <c r="E567" s="1070">
        <v>565</v>
      </c>
      <c r="F567" s="1066" t="s">
        <v>3244</v>
      </c>
      <c r="G567" s="1067" t="s">
        <v>3245</v>
      </c>
      <c r="H567" s="1068">
        <v>1</v>
      </c>
      <c r="I567" s="2"/>
      <c r="K567" s="1072"/>
    </row>
    <row r="568" spans="1:11" x14ac:dyDescent="0.2">
      <c r="A568" s="977" t="str">
        <f t="shared" si="16"/>
        <v>EF_05_89</v>
      </c>
      <c r="B568" s="979">
        <f t="shared" si="17"/>
        <v>89</v>
      </c>
      <c r="C568" s="1069" t="s">
        <v>111</v>
      </c>
      <c r="D568" s="1072" t="s">
        <v>134</v>
      </c>
      <c r="E568" s="1070">
        <v>566</v>
      </c>
      <c r="F568" s="1066" t="s">
        <v>3246</v>
      </c>
      <c r="G568" s="1067" t="s">
        <v>3247</v>
      </c>
      <c r="H568" s="1068">
        <v>1</v>
      </c>
      <c r="I568" s="2"/>
      <c r="K568" s="1072"/>
    </row>
    <row r="569" spans="1:11" x14ac:dyDescent="0.2">
      <c r="A569" s="977" t="str">
        <f t="shared" si="16"/>
        <v>EF_05_90</v>
      </c>
      <c r="B569" s="979">
        <f t="shared" si="17"/>
        <v>90</v>
      </c>
      <c r="C569" s="1069" t="s">
        <v>111</v>
      </c>
      <c r="D569" s="1072" t="s">
        <v>134</v>
      </c>
      <c r="E569" s="1070">
        <v>567</v>
      </c>
      <c r="F569" s="1066" t="s">
        <v>3248</v>
      </c>
      <c r="G569" s="1067" t="s">
        <v>3249</v>
      </c>
      <c r="H569" s="1068">
        <v>1</v>
      </c>
      <c r="I569" s="2"/>
      <c r="K569" s="1072"/>
    </row>
    <row r="570" spans="1:11" x14ac:dyDescent="0.2">
      <c r="A570" s="977" t="str">
        <f t="shared" si="16"/>
        <v>EF_05_91</v>
      </c>
      <c r="B570" s="979">
        <f t="shared" si="17"/>
        <v>91</v>
      </c>
      <c r="C570" s="1069" t="s">
        <v>111</v>
      </c>
      <c r="D570" s="1072" t="s">
        <v>134</v>
      </c>
      <c r="E570" s="1070">
        <v>568</v>
      </c>
      <c r="F570" s="1066" t="s">
        <v>3250</v>
      </c>
      <c r="G570" s="1067" t="s">
        <v>3251</v>
      </c>
      <c r="H570" s="1068">
        <v>1</v>
      </c>
      <c r="I570" s="2"/>
      <c r="K570" s="1072"/>
    </row>
    <row r="571" spans="1:11" x14ac:dyDescent="0.2">
      <c r="A571" s="977" t="str">
        <f t="shared" si="16"/>
        <v>EF_05_92</v>
      </c>
      <c r="B571" s="979">
        <f t="shared" si="17"/>
        <v>92</v>
      </c>
      <c r="C571" s="1069" t="s">
        <v>111</v>
      </c>
      <c r="D571" s="1072" t="s">
        <v>134</v>
      </c>
      <c r="E571" s="1070">
        <v>569</v>
      </c>
      <c r="F571" s="1066" t="s">
        <v>3252</v>
      </c>
      <c r="G571" s="1067" t="s">
        <v>3253</v>
      </c>
      <c r="H571" s="1068">
        <v>1</v>
      </c>
      <c r="I571" s="2"/>
      <c r="K571" s="1072"/>
    </row>
    <row r="572" spans="1:11" x14ac:dyDescent="0.2">
      <c r="A572" s="977" t="str">
        <f t="shared" si="16"/>
        <v>EF_05_93</v>
      </c>
      <c r="B572" s="979">
        <f t="shared" si="17"/>
        <v>93</v>
      </c>
      <c r="C572" s="1069" t="s">
        <v>111</v>
      </c>
      <c r="D572" s="1072" t="s">
        <v>134</v>
      </c>
      <c r="E572" s="1070">
        <v>570</v>
      </c>
      <c r="F572" s="1066" t="s">
        <v>3254</v>
      </c>
      <c r="G572" s="1067" t="s">
        <v>3255</v>
      </c>
      <c r="H572" s="1068">
        <v>1</v>
      </c>
      <c r="I572" s="2"/>
      <c r="K572" s="1072"/>
    </row>
    <row r="573" spans="1:11" x14ac:dyDescent="0.2">
      <c r="A573" s="977" t="str">
        <f t="shared" si="16"/>
        <v>EF_05_94</v>
      </c>
      <c r="B573" s="979">
        <f t="shared" si="17"/>
        <v>94</v>
      </c>
      <c r="C573" s="1069" t="s">
        <v>111</v>
      </c>
      <c r="D573" s="1072" t="s">
        <v>134</v>
      </c>
      <c r="E573" s="1070">
        <v>571</v>
      </c>
      <c r="F573" s="1066" t="s">
        <v>3256</v>
      </c>
      <c r="G573" s="1067" t="s">
        <v>3257</v>
      </c>
      <c r="H573" s="1068">
        <v>1</v>
      </c>
      <c r="I573" s="2"/>
      <c r="K573" s="1072"/>
    </row>
    <row r="574" spans="1:11" x14ac:dyDescent="0.2">
      <c r="A574" s="977" t="str">
        <f t="shared" si="16"/>
        <v>EF_05_95</v>
      </c>
      <c r="B574" s="979">
        <f t="shared" si="17"/>
        <v>95</v>
      </c>
      <c r="C574" s="1069" t="s">
        <v>111</v>
      </c>
      <c r="D574" s="1072" t="s">
        <v>134</v>
      </c>
      <c r="E574" s="1070">
        <v>572</v>
      </c>
      <c r="F574" s="1066" t="s">
        <v>3258</v>
      </c>
      <c r="G574" s="1067" t="s">
        <v>3259</v>
      </c>
      <c r="H574" s="1068">
        <v>1</v>
      </c>
      <c r="I574" s="2"/>
      <c r="K574" s="1072"/>
    </row>
    <row r="575" spans="1:11" x14ac:dyDescent="0.2">
      <c r="A575" s="977" t="str">
        <f t="shared" si="16"/>
        <v>EF_05_96</v>
      </c>
      <c r="B575" s="979">
        <f t="shared" si="17"/>
        <v>96</v>
      </c>
      <c r="C575" s="1069" t="s">
        <v>111</v>
      </c>
      <c r="D575" s="1072" t="s">
        <v>134</v>
      </c>
      <c r="E575" s="1070">
        <v>573</v>
      </c>
      <c r="F575" s="1066" t="s">
        <v>3260</v>
      </c>
      <c r="G575" s="1067" t="s">
        <v>3261</v>
      </c>
      <c r="H575" s="1068">
        <v>1</v>
      </c>
      <c r="I575" s="2"/>
      <c r="K575" s="1072"/>
    </row>
    <row r="576" spans="1:11" x14ac:dyDescent="0.2">
      <c r="A576" s="977" t="str">
        <f t="shared" si="16"/>
        <v>EF_05_97</v>
      </c>
      <c r="B576" s="979">
        <f t="shared" si="17"/>
        <v>97</v>
      </c>
      <c r="C576" s="1069" t="s">
        <v>111</v>
      </c>
      <c r="D576" s="1072" t="s">
        <v>134</v>
      </c>
      <c r="E576" s="1070">
        <v>574</v>
      </c>
      <c r="F576" s="1066" t="s">
        <v>3262</v>
      </c>
      <c r="G576" s="1067" t="s">
        <v>3263</v>
      </c>
      <c r="H576" s="1068">
        <v>1</v>
      </c>
      <c r="I576" s="2"/>
      <c r="K576" s="1072"/>
    </row>
    <row r="577" spans="1:11" x14ac:dyDescent="0.2">
      <c r="A577" s="977" t="str">
        <f t="shared" si="16"/>
        <v>EF_05_98</v>
      </c>
      <c r="B577" s="979">
        <f t="shared" si="17"/>
        <v>98</v>
      </c>
      <c r="C577" s="1069" t="s">
        <v>111</v>
      </c>
      <c r="D577" s="1072" t="s">
        <v>134</v>
      </c>
      <c r="E577" s="1070">
        <v>575</v>
      </c>
      <c r="F577" s="1066" t="s">
        <v>3264</v>
      </c>
      <c r="G577" s="1067" t="s">
        <v>3265</v>
      </c>
      <c r="H577" s="1068">
        <v>1</v>
      </c>
      <c r="I577" s="2"/>
      <c r="K577" s="1072"/>
    </row>
    <row r="578" spans="1:11" x14ac:dyDescent="0.2">
      <c r="A578" s="977" t="str">
        <f t="shared" si="16"/>
        <v>EF_05_99</v>
      </c>
      <c r="B578" s="979">
        <f t="shared" si="17"/>
        <v>99</v>
      </c>
      <c r="C578" s="1069" t="s">
        <v>111</v>
      </c>
      <c r="D578" s="1072" t="s">
        <v>134</v>
      </c>
      <c r="E578" s="1070">
        <v>576</v>
      </c>
      <c r="F578" s="1066" t="s">
        <v>3266</v>
      </c>
      <c r="G578" s="1067" t="s">
        <v>3267</v>
      </c>
      <c r="H578" s="1068">
        <v>1</v>
      </c>
      <c r="I578" s="2"/>
      <c r="K578" s="1072"/>
    </row>
    <row r="579" spans="1:11" x14ac:dyDescent="0.2">
      <c r="A579" s="977" t="str">
        <f t="shared" ref="A579:A642" si="18">CONCATENATE(C579,"_",D579,"_",B579)</f>
        <v>EF_05_100</v>
      </c>
      <c r="B579" s="979">
        <f t="shared" si="17"/>
        <v>100</v>
      </c>
      <c r="C579" s="1069" t="s">
        <v>111</v>
      </c>
      <c r="D579" s="1072" t="s">
        <v>134</v>
      </c>
      <c r="E579" s="1070">
        <v>577</v>
      </c>
      <c r="F579" s="1066" t="s">
        <v>3268</v>
      </c>
      <c r="G579" s="1067" t="s">
        <v>3269</v>
      </c>
      <c r="H579" s="1068">
        <v>1</v>
      </c>
      <c r="I579" s="2"/>
      <c r="K579" s="1072"/>
    </row>
    <row r="580" spans="1:11" x14ac:dyDescent="0.2">
      <c r="A580" s="977" t="str">
        <f t="shared" si="18"/>
        <v>EF_05_101</v>
      </c>
      <c r="B580" s="979">
        <f t="shared" si="17"/>
        <v>101</v>
      </c>
      <c r="C580" s="1069" t="s">
        <v>111</v>
      </c>
      <c r="D580" s="1072" t="s">
        <v>134</v>
      </c>
      <c r="E580" s="1070">
        <v>578</v>
      </c>
      <c r="F580" s="1066" t="s">
        <v>3270</v>
      </c>
      <c r="G580" s="1067" t="s">
        <v>3271</v>
      </c>
      <c r="H580" s="1068">
        <v>1</v>
      </c>
      <c r="I580" s="2"/>
      <c r="K580" s="1072"/>
    </row>
    <row r="581" spans="1:11" x14ac:dyDescent="0.2">
      <c r="A581" s="977" t="str">
        <f t="shared" si="18"/>
        <v>EF_05_102</v>
      </c>
      <c r="B581" s="979">
        <f t="shared" ref="B581:B644" si="19">IF(D581&lt;&gt;"",IF(D581=D580,B580+1,1),0)</f>
        <v>102</v>
      </c>
      <c r="C581" s="1069" t="s">
        <v>111</v>
      </c>
      <c r="D581" s="1072" t="s">
        <v>134</v>
      </c>
      <c r="E581" s="1070">
        <v>579</v>
      </c>
      <c r="F581" s="1066" t="s">
        <v>3272</v>
      </c>
      <c r="G581" s="1067" t="s">
        <v>3273</v>
      </c>
      <c r="H581" s="1068">
        <v>1</v>
      </c>
      <c r="I581" s="2"/>
      <c r="K581" s="1072"/>
    </row>
    <row r="582" spans="1:11" x14ac:dyDescent="0.2">
      <c r="A582" s="977" t="str">
        <f t="shared" si="18"/>
        <v>EF_05_103</v>
      </c>
      <c r="B582" s="979">
        <f t="shared" si="19"/>
        <v>103</v>
      </c>
      <c r="C582" s="1069" t="s">
        <v>111</v>
      </c>
      <c r="D582" s="1072" t="s">
        <v>134</v>
      </c>
      <c r="E582" s="1070">
        <v>580</v>
      </c>
      <c r="F582" s="1066" t="s">
        <v>3274</v>
      </c>
      <c r="G582" s="1067" t="s">
        <v>3275</v>
      </c>
      <c r="H582" s="1068">
        <v>1</v>
      </c>
      <c r="I582" s="2"/>
      <c r="K582" s="1072"/>
    </row>
    <row r="583" spans="1:11" x14ac:dyDescent="0.2">
      <c r="A583" s="977" t="str">
        <f t="shared" si="18"/>
        <v>EF_05_104</v>
      </c>
      <c r="B583" s="979">
        <f t="shared" si="19"/>
        <v>104</v>
      </c>
      <c r="C583" s="1069" t="s">
        <v>111</v>
      </c>
      <c r="D583" s="1072" t="s">
        <v>134</v>
      </c>
      <c r="E583" s="1070">
        <v>581</v>
      </c>
      <c r="F583" s="1066" t="s">
        <v>3276</v>
      </c>
      <c r="G583" s="1067" t="s">
        <v>3277</v>
      </c>
      <c r="H583" s="1068">
        <v>1</v>
      </c>
      <c r="I583" s="2"/>
      <c r="K583" s="1072"/>
    </row>
    <row r="584" spans="1:11" x14ac:dyDescent="0.2">
      <c r="A584" s="977" t="str">
        <f t="shared" si="18"/>
        <v>EF_05_105</v>
      </c>
      <c r="B584" s="979">
        <f t="shared" si="19"/>
        <v>105</v>
      </c>
      <c r="C584" s="1069" t="s">
        <v>111</v>
      </c>
      <c r="D584" s="1072" t="s">
        <v>134</v>
      </c>
      <c r="E584" s="1070">
        <v>582</v>
      </c>
      <c r="F584" s="1066" t="s">
        <v>3278</v>
      </c>
      <c r="G584" s="1067" t="s">
        <v>3279</v>
      </c>
      <c r="H584" s="1068">
        <v>1</v>
      </c>
      <c r="I584" s="2"/>
      <c r="K584" s="1072"/>
    </row>
    <row r="585" spans="1:11" x14ac:dyDescent="0.2">
      <c r="A585" s="977" t="str">
        <f t="shared" si="18"/>
        <v>EF_05_106</v>
      </c>
      <c r="B585" s="979">
        <f t="shared" si="19"/>
        <v>106</v>
      </c>
      <c r="C585" s="1069" t="s">
        <v>111</v>
      </c>
      <c r="D585" s="1072" t="s">
        <v>134</v>
      </c>
      <c r="E585" s="1070">
        <v>583</v>
      </c>
      <c r="F585" s="1066" t="s">
        <v>3280</v>
      </c>
      <c r="G585" s="1067" t="s">
        <v>3281</v>
      </c>
      <c r="H585" s="1068">
        <v>1</v>
      </c>
      <c r="I585" s="2"/>
      <c r="K585" s="1072"/>
    </row>
    <row r="586" spans="1:11" x14ac:dyDescent="0.2">
      <c r="A586" s="977" t="str">
        <f t="shared" si="18"/>
        <v>EF_05_107</v>
      </c>
      <c r="B586" s="979">
        <f t="shared" si="19"/>
        <v>107</v>
      </c>
      <c r="C586" s="1069" t="s">
        <v>111</v>
      </c>
      <c r="D586" s="1072" t="s">
        <v>134</v>
      </c>
      <c r="E586" s="1070">
        <v>584</v>
      </c>
      <c r="F586" s="1066" t="s">
        <v>3282</v>
      </c>
      <c r="G586" s="1067" t="s">
        <v>3283</v>
      </c>
      <c r="H586" s="1068">
        <v>1</v>
      </c>
      <c r="I586" s="2"/>
      <c r="K586" s="1072"/>
    </row>
    <row r="587" spans="1:11" x14ac:dyDescent="0.2">
      <c r="A587" s="977" t="str">
        <f t="shared" si="18"/>
        <v>EF_05_108</v>
      </c>
      <c r="B587" s="979">
        <f t="shared" si="19"/>
        <v>108</v>
      </c>
      <c r="C587" s="1069" t="s">
        <v>111</v>
      </c>
      <c r="D587" s="1072" t="s">
        <v>134</v>
      </c>
      <c r="E587" s="1070">
        <v>585</v>
      </c>
      <c r="F587" s="1066" t="s">
        <v>3284</v>
      </c>
      <c r="G587" s="1067" t="s">
        <v>3285</v>
      </c>
      <c r="H587" s="1068">
        <v>1</v>
      </c>
      <c r="I587" s="2"/>
      <c r="K587" s="1072"/>
    </row>
    <row r="588" spans="1:11" x14ac:dyDescent="0.2">
      <c r="A588" s="977" t="str">
        <f t="shared" si="18"/>
        <v>EF_05_109</v>
      </c>
      <c r="B588" s="979">
        <f t="shared" si="19"/>
        <v>109</v>
      </c>
      <c r="C588" s="1069" t="s">
        <v>111</v>
      </c>
      <c r="D588" s="1072" t="s">
        <v>134</v>
      </c>
      <c r="E588" s="1070">
        <v>586</v>
      </c>
      <c r="F588" s="1066" t="s">
        <v>3286</v>
      </c>
      <c r="G588" s="1067" t="s">
        <v>3287</v>
      </c>
      <c r="H588" s="1068">
        <v>1</v>
      </c>
      <c r="I588" s="2"/>
      <c r="K588" s="1072"/>
    </row>
    <row r="589" spans="1:11" x14ac:dyDescent="0.2">
      <c r="A589" s="977" t="str">
        <f t="shared" si="18"/>
        <v>EF_05_110</v>
      </c>
      <c r="B589" s="979">
        <f t="shared" si="19"/>
        <v>110</v>
      </c>
      <c r="C589" s="1069" t="s">
        <v>111</v>
      </c>
      <c r="D589" s="1072" t="s">
        <v>134</v>
      </c>
      <c r="E589" s="1070">
        <v>587</v>
      </c>
      <c r="F589" s="1066" t="s">
        <v>3288</v>
      </c>
      <c r="G589" s="1067" t="s">
        <v>3289</v>
      </c>
      <c r="H589" s="1068">
        <v>1</v>
      </c>
      <c r="I589" s="2"/>
      <c r="K589" s="1072"/>
    </row>
    <row r="590" spans="1:11" x14ac:dyDescent="0.2">
      <c r="A590" s="977" t="str">
        <f t="shared" si="18"/>
        <v>EF_05_111</v>
      </c>
      <c r="B590" s="979">
        <f t="shared" si="19"/>
        <v>111</v>
      </c>
      <c r="C590" s="1069" t="s">
        <v>111</v>
      </c>
      <c r="D590" s="1072" t="s">
        <v>134</v>
      </c>
      <c r="E590" s="1070">
        <v>588</v>
      </c>
      <c r="F590" s="1066" t="s">
        <v>3290</v>
      </c>
      <c r="G590" s="1067" t="s">
        <v>3291</v>
      </c>
      <c r="H590" s="1068">
        <v>1</v>
      </c>
      <c r="I590" s="2"/>
      <c r="K590" s="1072"/>
    </row>
    <row r="591" spans="1:11" x14ac:dyDescent="0.2">
      <c r="A591" s="977" t="str">
        <f t="shared" si="18"/>
        <v>EF_05_112</v>
      </c>
      <c r="B591" s="979">
        <f t="shared" si="19"/>
        <v>112</v>
      </c>
      <c r="C591" s="1069" t="s">
        <v>111</v>
      </c>
      <c r="D591" s="1072" t="s">
        <v>134</v>
      </c>
      <c r="E591" s="1070">
        <v>589</v>
      </c>
      <c r="F591" s="1066" t="s">
        <v>3292</v>
      </c>
      <c r="G591" s="1067" t="s">
        <v>3293</v>
      </c>
      <c r="H591" s="1068">
        <v>1</v>
      </c>
      <c r="I591" s="2"/>
      <c r="K591" s="1072"/>
    </row>
    <row r="592" spans="1:11" x14ac:dyDescent="0.2">
      <c r="A592" s="977" t="str">
        <f t="shared" si="18"/>
        <v>EF_05_113</v>
      </c>
      <c r="B592" s="979">
        <f t="shared" si="19"/>
        <v>113</v>
      </c>
      <c r="C592" s="1069" t="s">
        <v>111</v>
      </c>
      <c r="D592" s="1072" t="s">
        <v>134</v>
      </c>
      <c r="E592" s="1070">
        <v>590</v>
      </c>
      <c r="F592" s="1066" t="s">
        <v>3294</v>
      </c>
      <c r="G592" s="1067" t="s">
        <v>3295</v>
      </c>
      <c r="H592" s="1068">
        <v>1</v>
      </c>
      <c r="I592" s="2"/>
      <c r="K592" s="1072"/>
    </row>
    <row r="593" spans="1:11" x14ac:dyDescent="0.2">
      <c r="A593" s="977" t="str">
        <f t="shared" si="18"/>
        <v>EF_05_114</v>
      </c>
      <c r="B593" s="979">
        <f t="shared" si="19"/>
        <v>114</v>
      </c>
      <c r="C593" s="1069" t="s">
        <v>111</v>
      </c>
      <c r="D593" s="1072" t="s">
        <v>134</v>
      </c>
      <c r="E593" s="1070">
        <v>591</v>
      </c>
      <c r="F593" s="1066" t="s">
        <v>3296</v>
      </c>
      <c r="G593" s="1067" t="s">
        <v>3297</v>
      </c>
      <c r="H593" s="1068">
        <v>1</v>
      </c>
      <c r="I593" s="2"/>
      <c r="K593" s="1072"/>
    </row>
    <row r="594" spans="1:11" x14ac:dyDescent="0.2">
      <c r="A594" s="977" t="str">
        <f t="shared" si="18"/>
        <v>EF_05_115</v>
      </c>
      <c r="B594" s="979">
        <f t="shared" si="19"/>
        <v>115</v>
      </c>
      <c r="C594" s="1069" t="s">
        <v>111</v>
      </c>
      <c r="D594" s="1072" t="s">
        <v>134</v>
      </c>
      <c r="E594" s="1070">
        <v>592</v>
      </c>
      <c r="F594" s="1066" t="s">
        <v>3298</v>
      </c>
      <c r="G594" s="1067" t="s">
        <v>3299</v>
      </c>
      <c r="H594" s="1068">
        <v>1</v>
      </c>
      <c r="I594" s="2"/>
      <c r="K594" s="1072"/>
    </row>
    <row r="595" spans="1:11" x14ac:dyDescent="0.2">
      <c r="A595" s="977" t="str">
        <f t="shared" si="18"/>
        <v>EF_05_116</v>
      </c>
      <c r="B595" s="979">
        <f t="shared" si="19"/>
        <v>116</v>
      </c>
      <c r="C595" s="1069" t="s">
        <v>111</v>
      </c>
      <c r="D595" s="1072" t="s">
        <v>134</v>
      </c>
      <c r="E595" s="1070">
        <v>593</v>
      </c>
      <c r="F595" s="1066" t="s">
        <v>3300</v>
      </c>
      <c r="G595" s="1067" t="s">
        <v>3301</v>
      </c>
      <c r="H595" s="1068">
        <v>1</v>
      </c>
      <c r="I595" s="2"/>
      <c r="K595" s="1072"/>
    </row>
    <row r="596" spans="1:11" x14ac:dyDescent="0.2">
      <c r="A596" s="977" t="str">
        <f t="shared" si="18"/>
        <v>EF_05_117</v>
      </c>
      <c r="B596" s="979">
        <f t="shared" si="19"/>
        <v>117</v>
      </c>
      <c r="C596" s="1069" t="s">
        <v>111</v>
      </c>
      <c r="D596" s="1072" t="s">
        <v>134</v>
      </c>
      <c r="E596" s="1070">
        <v>594</v>
      </c>
      <c r="F596" s="1066" t="s">
        <v>3302</v>
      </c>
      <c r="G596" s="1067" t="s">
        <v>3303</v>
      </c>
      <c r="H596" s="1068">
        <v>1</v>
      </c>
      <c r="I596" s="2"/>
      <c r="K596" s="1072"/>
    </row>
    <row r="597" spans="1:11" x14ac:dyDescent="0.2">
      <c r="A597" s="977" t="str">
        <f t="shared" si="18"/>
        <v>EF_05_118</v>
      </c>
      <c r="B597" s="979">
        <f t="shared" si="19"/>
        <v>118</v>
      </c>
      <c r="C597" s="1069" t="s">
        <v>111</v>
      </c>
      <c r="D597" s="1072" t="s">
        <v>134</v>
      </c>
      <c r="E597" s="1070">
        <v>595</v>
      </c>
      <c r="F597" s="1066" t="s">
        <v>3304</v>
      </c>
      <c r="G597" s="1067" t="s">
        <v>3305</v>
      </c>
      <c r="H597" s="1068">
        <v>1</v>
      </c>
      <c r="I597" s="2"/>
      <c r="K597" s="1072"/>
    </row>
    <row r="598" spans="1:11" x14ac:dyDescent="0.2">
      <c r="A598" s="977" t="str">
        <f t="shared" si="18"/>
        <v>EF_05_119</v>
      </c>
      <c r="B598" s="979">
        <f t="shared" si="19"/>
        <v>119</v>
      </c>
      <c r="C598" s="1069" t="s">
        <v>111</v>
      </c>
      <c r="D598" s="1072" t="s">
        <v>134</v>
      </c>
      <c r="E598" s="1070">
        <v>596</v>
      </c>
      <c r="F598" s="1066" t="s">
        <v>3306</v>
      </c>
      <c r="G598" s="1067" t="s">
        <v>3307</v>
      </c>
      <c r="H598" s="1068">
        <v>1</v>
      </c>
      <c r="I598" s="2"/>
      <c r="K598" s="1072"/>
    </row>
    <row r="599" spans="1:11" x14ac:dyDescent="0.2">
      <c r="A599" s="977" t="str">
        <f t="shared" si="18"/>
        <v>EF_05_120</v>
      </c>
      <c r="B599" s="979">
        <f t="shared" si="19"/>
        <v>120</v>
      </c>
      <c r="C599" s="1069" t="s">
        <v>111</v>
      </c>
      <c r="D599" s="1072" t="s">
        <v>134</v>
      </c>
      <c r="E599" s="1070">
        <v>597</v>
      </c>
      <c r="F599" s="1066" t="s">
        <v>3308</v>
      </c>
      <c r="G599" s="1067" t="s">
        <v>3309</v>
      </c>
      <c r="H599" s="1068">
        <v>1</v>
      </c>
      <c r="I599" s="2"/>
      <c r="K599" s="1072"/>
    </row>
    <row r="600" spans="1:11" x14ac:dyDescent="0.2">
      <c r="A600" s="977" t="str">
        <f t="shared" si="18"/>
        <v>EF_05_121</v>
      </c>
      <c r="B600" s="979">
        <f t="shared" si="19"/>
        <v>121</v>
      </c>
      <c r="C600" s="1069" t="s">
        <v>111</v>
      </c>
      <c r="D600" s="1072" t="s">
        <v>134</v>
      </c>
      <c r="E600" s="1070">
        <v>598</v>
      </c>
      <c r="F600" s="1066" t="s">
        <v>3310</v>
      </c>
      <c r="G600" s="1067" t="s">
        <v>3311</v>
      </c>
      <c r="H600" s="1068">
        <v>1</v>
      </c>
      <c r="I600" s="2"/>
      <c r="K600" s="1072"/>
    </row>
    <row r="601" spans="1:11" x14ac:dyDescent="0.2">
      <c r="A601" s="977" t="str">
        <f t="shared" si="18"/>
        <v>EF_05_122</v>
      </c>
      <c r="B601" s="979">
        <f t="shared" si="19"/>
        <v>122</v>
      </c>
      <c r="C601" s="1069" t="s">
        <v>111</v>
      </c>
      <c r="D601" s="1072" t="s">
        <v>134</v>
      </c>
      <c r="E601" s="1070">
        <v>599</v>
      </c>
      <c r="F601" s="1066" t="s">
        <v>3312</v>
      </c>
      <c r="G601" s="1067" t="s">
        <v>3313</v>
      </c>
      <c r="H601" s="1068">
        <v>1</v>
      </c>
      <c r="I601" s="2"/>
      <c r="K601" s="1072"/>
    </row>
    <row r="602" spans="1:11" x14ac:dyDescent="0.2">
      <c r="A602" s="977" t="str">
        <f t="shared" si="18"/>
        <v>EF_05_123</v>
      </c>
      <c r="B602" s="979">
        <f t="shared" si="19"/>
        <v>123</v>
      </c>
      <c r="C602" s="1069" t="s">
        <v>111</v>
      </c>
      <c r="D602" s="1072" t="s">
        <v>134</v>
      </c>
      <c r="E602" s="1070">
        <v>600</v>
      </c>
      <c r="F602" s="1066" t="s">
        <v>3314</v>
      </c>
      <c r="G602" s="1067" t="s">
        <v>3315</v>
      </c>
      <c r="H602" s="1068">
        <v>1</v>
      </c>
      <c r="I602" s="2"/>
      <c r="K602" s="1072"/>
    </row>
    <row r="603" spans="1:11" x14ac:dyDescent="0.2">
      <c r="A603" s="977" t="str">
        <f t="shared" si="18"/>
        <v>EF_05_124</v>
      </c>
      <c r="B603" s="979">
        <f t="shared" si="19"/>
        <v>124</v>
      </c>
      <c r="C603" s="1069" t="s">
        <v>111</v>
      </c>
      <c r="D603" s="1072" t="s">
        <v>134</v>
      </c>
      <c r="E603" s="1070">
        <v>601</v>
      </c>
      <c r="F603" s="1066" t="s">
        <v>3316</v>
      </c>
      <c r="G603" s="1067" t="s">
        <v>3317</v>
      </c>
      <c r="H603" s="1068">
        <v>1</v>
      </c>
      <c r="I603" s="2"/>
      <c r="K603" s="1072"/>
    </row>
    <row r="604" spans="1:11" x14ac:dyDescent="0.2">
      <c r="A604" s="977" t="str">
        <f t="shared" si="18"/>
        <v>EF_05_125</v>
      </c>
      <c r="B604" s="979">
        <f t="shared" si="19"/>
        <v>125</v>
      </c>
      <c r="C604" s="1069" t="s">
        <v>111</v>
      </c>
      <c r="D604" s="1072" t="s">
        <v>134</v>
      </c>
      <c r="E604" s="1070">
        <v>602</v>
      </c>
      <c r="F604" s="1066" t="s">
        <v>3318</v>
      </c>
      <c r="G604" s="1067" t="s">
        <v>3319</v>
      </c>
      <c r="H604" s="1068">
        <v>1</v>
      </c>
      <c r="I604" s="2"/>
      <c r="K604" s="1072"/>
    </row>
    <row r="605" spans="1:11" x14ac:dyDescent="0.2">
      <c r="A605" s="977" t="str">
        <f t="shared" si="18"/>
        <v>EF_05_126</v>
      </c>
      <c r="B605" s="979">
        <f t="shared" si="19"/>
        <v>126</v>
      </c>
      <c r="C605" s="1069" t="s">
        <v>111</v>
      </c>
      <c r="D605" s="1072" t="s">
        <v>134</v>
      </c>
      <c r="E605" s="1070">
        <v>603</v>
      </c>
      <c r="F605" s="1066" t="s">
        <v>3320</v>
      </c>
      <c r="G605" s="1067" t="s">
        <v>3321</v>
      </c>
      <c r="H605" s="1068">
        <v>1</v>
      </c>
      <c r="I605" s="2"/>
      <c r="K605" s="1072"/>
    </row>
    <row r="606" spans="1:11" x14ac:dyDescent="0.2">
      <c r="A606" s="977" t="str">
        <f t="shared" si="18"/>
        <v>EF_06_1</v>
      </c>
      <c r="B606" s="979">
        <f t="shared" si="19"/>
        <v>1</v>
      </c>
      <c r="C606" s="1069" t="s">
        <v>111</v>
      </c>
      <c r="D606" s="1072" t="s">
        <v>504</v>
      </c>
      <c r="E606" s="1070">
        <v>604</v>
      </c>
      <c r="F606" s="1066" t="s">
        <v>3322</v>
      </c>
      <c r="G606" s="1067" t="s">
        <v>3323</v>
      </c>
      <c r="H606" s="1068">
        <v>1</v>
      </c>
      <c r="I606" s="2"/>
      <c r="K606" s="1072"/>
    </row>
    <row r="607" spans="1:11" x14ac:dyDescent="0.2">
      <c r="A607" s="977" t="str">
        <f t="shared" si="18"/>
        <v>EF_06_2</v>
      </c>
      <c r="B607" s="979">
        <f t="shared" si="19"/>
        <v>2</v>
      </c>
      <c r="C607" s="1069" t="s">
        <v>111</v>
      </c>
      <c r="D607" s="1072" t="s">
        <v>504</v>
      </c>
      <c r="E607" s="1070">
        <v>605</v>
      </c>
      <c r="F607" s="1066" t="s">
        <v>3324</v>
      </c>
      <c r="G607" s="1067" t="s">
        <v>3325</v>
      </c>
      <c r="H607" s="1068">
        <v>1</v>
      </c>
      <c r="I607" s="2"/>
      <c r="K607" s="1072"/>
    </row>
    <row r="608" spans="1:11" x14ac:dyDescent="0.2">
      <c r="A608" s="977" t="str">
        <f t="shared" si="18"/>
        <v>EF_06_3</v>
      </c>
      <c r="B608" s="979">
        <f t="shared" si="19"/>
        <v>3</v>
      </c>
      <c r="C608" s="1069" t="s">
        <v>111</v>
      </c>
      <c r="D608" s="1072" t="s">
        <v>504</v>
      </c>
      <c r="E608" s="1070">
        <v>606</v>
      </c>
      <c r="F608" s="1066" t="s">
        <v>3326</v>
      </c>
      <c r="G608" s="1067" t="s">
        <v>3327</v>
      </c>
      <c r="H608" s="1068">
        <v>1</v>
      </c>
      <c r="I608" s="2"/>
      <c r="K608" s="1072"/>
    </row>
    <row r="609" spans="1:11" x14ac:dyDescent="0.2">
      <c r="A609" s="977" t="str">
        <f t="shared" si="18"/>
        <v>EF_06_4</v>
      </c>
      <c r="B609" s="979">
        <f t="shared" si="19"/>
        <v>4</v>
      </c>
      <c r="C609" s="1069" t="s">
        <v>111</v>
      </c>
      <c r="D609" s="1072" t="s">
        <v>504</v>
      </c>
      <c r="E609" s="1070">
        <v>607</v>
      </c>
      <c r="F609" s="1066" t="s">
        <v>3328</v>
      </c>
      <c r="G609" s="1067" t="s">
        <v>3329</v>
      </c>
      <c r="H609" s="1068">
        <v>1</v>
      </c>
      <c r="I609" s="2"/>
      <c r="K609" s="1072"/>
    </row>
    <row r="610" spans="1:11" x14ac:dyDescent="0.2">
      <c r="A610" s="977" t="str">
        <f t="shared" si="18"/>
        <v>EF_06_5</v>
      </c>
      <c r="B610" s="979">
        <f t="shared" si="19"/>
        <v>5</v>
      </c>
      <c r="C610" s="1069" t="s">
        <v>111</v>
      </c>
      <c r="D610" s="1072" t="s">
        <v>504</v>
      </c>
      <c r="E610" s="1070">
        <v>608</v>
      </c>
      <c r="F610" s="1066" t="s">
        <v>3330</v>
      </c>
      <c r="G610" s="1067" t="s">
        <v>3331</v>
      </c>
      <c r="H610" s="1068">
        <v>1</v>
      </c>
      <c r="I610" s="2"/>
      <c r="K610" s="1072"/>
    </row>
    <row r="611" spans="1:11" x14ac:dyDescent="0.2">
      <c r="A611" s="977" t="str">
        <f t="shared" si="18"/>
        <v>EF_06_6</v>
      </c>
      <c r="B611" s="979">
        <f t="shared" si="19"/>
        <v>6</v>
      </c>
      <c r="C611" s="1069" t="s">
        <v>111</v>
      </c>
      <c r="D611" s="1072" t="s">
        <v>504</v>
      </c>
      <c r="E611" s="1070">
        <v>609</v>
      </c>
      <c r="F611" s="1066" t="s">
        <v>3332</v>
      </c>
      <c r="G611" s="1067" t="s">
        <v>3333</v>
      </c>
      <c r="H611" s="1068">
        <v>1</v>
      </c>
      <c r="I611" s="2"/>
      <c r="K611" s="1072"/>
    </row>
    <row r="612" spans="1:11" x14ac:dyDescent="0.2">
      <c r="A612" s="977" t="str">
        <f t="shared" si="18"/>
        <v>EF_06_7</v>
      </c>
      <c r="B612" s="979">
        <f t="shared" si="19"/>
        <v>7</v>
      </c>
      <c r="C612" s="1069" t="s">
        <v>111</v>
      </c>
      <c r="D612" s="1072" t="s">
        <v>504</v>
      </c>
      <c r="E612" s="1070">
        <v>610</v>
      </c>
      <c r="F612" s="1066" t="s">
        <v>3334</v>
      </c>
      <c r="G612" s="1067" t="s">
        <v>3335</v>
      </c>
      <c r="H612" s="1068">
        <v>1</v>
      </c>
      <c r="I612" s="2"/>
      <c r="K612" s="1072"/>
    </row>
    <row r="613" spans="1:11" x14ac:dyDescent="0.2">
      <c r="A613" s="977" t="str">
        <f t="shared" si="18"/>
        <v>EF_06_8</v>
      </c>
      <c r="B613" s="979">
        <f t="shared" si="19"/>
        <v>8</v>
      </c>
      <c r="C613" s="1069" t="s">
        <v>111</v>
      </c>
      <c r="D613" s="1072" t="s">
        <v>504</v>
      </c>
      <c r="E613" s="1070">
        <v>611</v>
      </c>
      <c r="F613" s="1066" t="s">
        <v>3336</v>
      </c>
      <c r="G613" s="1067" t="s">
        <v>3337</v>
      </c>
      <c r="H613" s="1068">
        <v>1</v>
      </c>
      <c r="I613" s="2"/>
      <c r="K613" s="1072"/>
    </row>
    <row r="614" spans="1:11" x14ac:dyDescent="0.2">
      <c r="A614" s="977" t="str">
        <f t="shared" si="18"/>
        <v>EF_06_9</v>
      </c>
      <c r="B614" s="979">
        <f t="shared" si="19"/>
        <v>9</v>
      </c>
      <c r="C614" s="1069" t="s">
        <v>111</v>
      </c>
      <c r="D614" s="1072" t="s">
        <v>504</v>
      </c>
      <c r="E614" s="1070">
        <v>612</v>
      </c>
      <c r="F614" s="1066" t="s">
        <v>3338</v>
      </c>
      <c r="G614" s="1067" t="s">
        <v>3339</v>
      </c>
      <c r="H614" s="1068">
        <v>1</v>
      </c>
      <c r="I614" s="2"/>
      <c r="K614" s="1072"/>
    </row>
    <row r="615" spans="1:11" x14ac:dyDescent="0.2">
      <c r="A615" s="977" t="str">
        <f t="shared" si="18"/>
        <v>EF_06_10</v>
      </c>
      <c r="B615" s="979">
        <f t="shared" si="19"/>
        <v>10</v>
      </c>
      <c r="C615" s="1069" t="s">
        <v>111</v>
      </c>
      <c r="D615" s="1072" t="s">
        <v>504</v>
      </c>
      <c r="E615" s="1070">
        <v>613</v>
      </c>
      <c r="F615" s="1066" t="s">
        <v>3340</v>
      </c>
      <c r="G615" s="1067" t="s">
        <v>3341</v>
      </c>
      <c r="H615" s="1068">
        <v>1</v>
      </c>
      <c r="I615" s="2"/>
      <c r="K615" s="1072"/>
    </row>
    <row r="616" spans="1:11" x14ac:dyDescent="0.2">
      <c r="A616" s="977" t="str">
        <f t="shared" si="18"/>
        <v>EF_06_11</v>
      </c>
      <c r="B616" s="979">
        <f t="shared" si="19"/>
        <v>11</v>
      </c>
      <c r="C616" s="1069" t="s">
        <v>111</v>
      </c>
      <c r="D616" s="1072" t="s">
        <v>504</v>
      </c>
      <c r="E616" s="1070">
        <v>614</v>
      </c>
      <c r="F616" s="1066" t="s">
        <v>3342</v>
      </c>
      <c r="G616" s="1067" t="s">
        <v>3343</v>
      </c>
      <c r="H616" s="1068">
        <v>1</v>
      </c>
      <c r="I616" s="2"/>
      <c r="K616" s="1072"/>
    </row>
    <row r="617" spans="1:11" x14ac:dyDescent="0.2">
      <c r="A617" s="977" t="str">
        <f t="shared" si="18"/>
        <v>EF_06_12</v>
      </c>
      <c r="B617" s="979">
        <f t="shared" si="19"/>
        <v>12</v>
      </c>
      <c r="C617" s="1069" t="s">
        <v>111</v>
      </c>
      <c r="D617" s="1072" t="s">
        <v>504</v>
      </c>
      <c r="E617" s="1070">
        <v>615</v>
      </c>
      <c r="F617" s="1066" t="s">
        <v>3344</v>
      </c>
      <c r="G617" s="1067" t="s">
        <v>3345</v>
      </c>
      <c r="H617" s="1068">
        <v>1</v>
      </c>
      <c r="I617" s="2"/>
      <c r="K617" s="1072"/>
    </row>
    <row r="618" spans="1:11" x14ac:dyDescent="0.2">
      <c r="A618" s="977" t="str">
        <f t="shared" si="18"/>
        <v>EF_06_13</v>
      </c>
      <c r="B618" s="979">
        <f t="shared" si="19"/>
        <v>13</v>
      </c>
      <c r="C618" s="1069" t="s">
        <v>111</v>
      </c>
      <c r="D618" s="1072" t="s">
        <v>504</v>
      </c>
      <c r="E618" s="1070">
        <v>616</v>
      </c>
      <c r="F618" s="1066" t="s">
        <v>3346</v>
      </c>
      <c r="G618" s="1067" t="s">
        <v>3347</v>
      </c>
      <c r="H618" s="1068">
        <v>1</v>
      </c>
      <c r="I618" s="2"/>
      <c r="K618" s="1072"/>
    </row>
    <row r="619" spans="1:11" x14ac:dyDescent="0.2">
      <c r="A619" s="977" t="str">
        <f t="shared" si="18"/>
        <v>EF_06_14</v>
      </c>
      <c r="B619" s="979">
        <f t="shared" si="19"/>
        <v>14</v>
      </c>
      <c r="C619" s="1069" t="s">
        <v>111</v>
      </c>
      <c r="D619" s="1072" t="s">
        <v>504</v>
      </c>
      <c r="E619" s="1070">
        <v>617</v>
      </c>
      <c r="F619" s="1066" t="s">
        <v>3348</v>
      </c>
      <c r="G619" s="1067" t="s">
        <v>3349</v>
      </c>
      <c r="H619" s="1068">
        <v>1</v>
      </c>
      <c r="I619" s="2"/>
      <c r="K619" s="1072"/>
    </row>
    <row r="620" spans="1:11" x14ac:dyDescent="0.2">
      <c r="A620" s="977" t="str">
        <f t="shared" si="18"/>
        <v>EF_06_15</v>
      </c>
      <c r="B620" s="979">
        <f t="shared" si="19"/>
        <v>15</v>
      </c>
      <c r="C620" s="1069" t="s">
        <v>111</v>
      </c>
      <c r="D620" s="1072" t="s">
        <v>504</v>
      </c>
      <c r="E620" s="1070">
        <v>618</v>
      </c>
      <c r="F620" s="1066" t="s">
        <v>3350</v>
      </c>
      <c r="G620" s="1067" t="s">
        <v>3351</v>
      </c>
      <c r="H620" s="1068">
        <v>1</v>
      </c>
      <c r="I620" s="2"/>
      <c r="K620" s="1072"/>
    </row>
    <row r="621" spans="1:11" x14ac:dyDescent="0.2">
      <c r="A621" s="977" t="str">
        <f t="shared" si="18"/>
        <v>EF_06_16</v>
      </c>
      <c r="B621" s="979">
        <f t="shared" si="19"/>
        <v>16</v>
      </c>
      <c r="C621" s="1069" t="s">
        <v>111</v>
      </c>
      <c r="D621" s="1072" t="s">
        <v>504</v>
      </c>
      <c r="E621" s="1070">
        <v>619</v>
      </c>
      <c r="F621" s="1066" t="s">
        <v>3352</v>
      </c>
      <c r="G621" s="1067" t="s">
        <v>3353</v>
      </c>
      <c r="H621" s="1068">
        <v>1</v>
      </c>
      <c r="I621" s="2"/>
      <c r="K621" s="1072"/>
    </row>
    <row r="622" spans="1:11" x14ac:dyDescent="0.2">
      <c r="A622" s="977" t="str">
        <f t="shared" si="18"/>
        <v>EF_06_17</v>
      </c>
      <c r="B622" s="979">
        <f t="shared" si="19"/>
        <v>17</v>
      </c>
      <c r="C622" s="1069" t="s">
        <v>111</v>
      </c>
      <c r="D622" s="1072" t="s">
        <v>504</v>
      </c>
      <c r="E622" s="1070">
        <v>620</v>
      </c>
      <c r="F622" s="1066" t="s">
        <v>3354</v>
      </c>
      <c r="G622" s="1067" t="s">
        <v>3355</v>
      </c>
      <c r="H622" s="1068">
        <v>1</v>
      </c>
      <c r="I622" s="2"/>
      <c r="K622" s="1072"/>
    </row>
    <row r="623" spans="1:11" x14ac:dyDescent="0.2">
      <c r="A623" s="977" t="str">
        <f t="shared" si="18"/>
        <v>EF_06_18</v>
      </c>
      <c r="B623" s="979">
        <f t="shared" si="19"/>
        <v>18</v>
      </c>
      <c r="C623" s="1069" t="s">
        <v>111</v>
      </c>
      <c r="D623" s="1072" t="s">
        <v>504</v>
      </c>
      <c r="E623" s="1070">
        <v>621</v>
      </c>
      <c r="F623" s="1066" t="s">
        <v>3356</v>
      </c>
      <c r="G623" s="1067" t="s">
        <v>3357</v>
      </c>
      <c r="H623" s="1068">
        <v>1</v>
      </c>
      <c r="I623" s="2"/>
      <c r="K623" s="1072"/>
    </row>
    <row r="624" spans="1:11" x14ac:dyDescent="0.2">
      <c r="A624" s="977" t="str">
        <f t="shared" si="18"/>
        <v>EF_06_19</v>
      </c>
      <c r="B624" s="979">
        <f t="shared" si="19"/>
        <v>19</v>
      </c>
      <c r="C624" s="1069" t="s">
        <v>111</v>
      </c>
      <c r="D624" s="1072" t="s">
        <v>504</v>
      </c>
      <c r="E624" s="1070">
        <v>622</v>
      </c>
      <c r="F624" s="1066" t="s">
        <v>3358</v>
      </c>
      <c r="G624" s="1067" t="s">
        <v>3359</v>
      </c>
      <c r="H624" s="1068">
        <v>1</v>
      </c>
      <c r="I624" s="2"/>
      <c r="K624" s="1072"/>
    </row>
    <row r="625" spans="1:11" x14ac:dyDescent="0.2">
      <c r="A625" s="977" t="str">
        <f t="shared" si="18"/>
        <v>EF_06_20</v>
      </c>
      <c r="B625" s="979">
        <f t="shared" si="19"/>
        <v>20</v>
      </c>
      <c r="C625" s="1069" t="s">
        <v>111</v>
      </c>
      <c r="D625" s="1072" t="s">
        <v>504</v>
      </c>
      <c r="E625" s="1070">
        <v>623</v>
      </c>
      <c r="F625" s="1066" t="s">
        <v>3360</v>
      </c>
      <c r="G625" s="1067" t="s">
        <v>3361</v>
      </c>
      <c r="H625" s="1068">
        <v>1</v>
      </c>
      <c r="I625" s="2"/>
      <c r="K625" s="1072"/>
    </row>
    <row r="626" spans="1:11" x14ac:dyDescent="0.2">
      <c r="A626" s="977" t="str">
        <f t="shared" si="18"/>
        <v>EF_06_21</v>
      </c>
      <c r="B626" s="979">
        <f t="shared" si="19"/>
        <v>21</v>
      </c>
      <c r="C626" s="1069" t="s">
        <v>111</v>
      </c>
      <c r="D626" s="1072" t="s">
        <v>504</v>
      </c>
      <c r="E626" s="1070">
        <v>624</v>
      </c>
      <c r="F626" s="1066" t="s">
        <v>3362</v>
      </c>
      <c r="G626" s="1067" t="s">
        <v>3363</v>
      </c>
      <c r="H626" s="1068">
        <v>1</v>
      </c>
      <c r="I626" s="2"/>
      <c r="K626" s="1072"/>
    </row>
    <row r="627" spans="1:11" x14ac:dyDescent="0.2">
      <c r="A627" s="977" t="str">
        <f t="shared" si="18"/>
        <v>EF_06_22</v>
      </c>
      <c r="B627" s="979">
        <f t="shared" si="19"/>
        <v>22</v>
      </c>
      <c r="C627" s="1069" t="s">
        <v>111</v>
      </c>
      <c r="D627" s="1072" t="s">
        <v>504</v>
      </c>
      <c r="E627" s="1070">
        <v>625</v>
      </c>
      <c r="F627" s="1066" t="s">
        <v>3364</v>
      </c>
      <c r="G627" s="1067" t="s">
        <v>3365</v>
      </c>
      <c r="H627" s="1068">
        <v>1</v>
      </c>
      <c r="I627" s="2"/>
      <c r="K627" s="1072"/>
    </row>
    <row r="628" spans="1:11" x14ac:dyDescent="0.2">
      <c r="A628" s="977" t="str">
        <f t="shared" si="18"/>
        <v>EF_06_23</v>
      </c>
      <c r="B628" s="979">
        <f t="shared" si="19"/>
        <v>23</v>
      </c>
      <c r="C628" s="1069" t="s">
        <v>111</v>
      </c>
      <c r="D628" s="1072" t="s">
        <v>504</v>
      </c>
      <c r="E628" s="1070">
        <v>626</v>
      </c>
      <c r="F628" s="1066" t="s">
        <v>3366</v>
      </c>
      <c r="G628" s="1067" t="s">
        <v>3367</v>
      </c>
      <c r="H628" s="1068">
        <v>1</v>
      </c>
      <c r="I628" s="2"/>
      <c r="K628" s="1072"/>
    </row>
    <row r="629" spans="1:11" x14ac:dyDescent="0.2">
      <c r="A629" s="977" t="str">
        <f t="shared" si="18"/>
        <v>EF_06_24</v>
      </c>
      <c r="B629" s="979">
        <f t="shared" si="19"/>
        <v>24</v>
      </c>
      <c r="C629" s="1069" t="s">
        <v>111</v>
      </c>
      <c r="D629" s="1072" t="s">
        <v>504</v>
      </c>
      <c r="E629" s="1070">
        <v>627</v>
      </c>
      <c r="F629" s="1066" t="s">
        <v>3368</v>
      </c>
      <c r="G629" s="1067" t="s">
        <v>3369</v>
      </c>
      <c r="H629" s="1068">
        <v>1</v>
      </c>
      <c r="I629" s="2"/>
      <c r="K629" s="1072"/>
    </row>
    <row r="630" spans="1:11" x14ac:dyDescent="0.2">
      <c r="A630" s="977" t="str">
        <f t="shared" si="18"/>
        <v>EF_06_25</v>
      </c>
      <c r="B630" s="979">
        <f t="shared" si="19"/>
        <v>25</v>
      </c>
      <c r="C630" s="1069" t="s">
        <v>111</v>
      </c>
      <c r="D630" s="1072" t="s">
        <v>504</v>
      </c>
      <c r="E630" s="1070">
        <v>628</v>
      </c>
      <c r="F630" s="1066" t="s">
        <v>3370</v>
      </c>
      <c r="G630" s="1067" t="s">
        <v>3371</v>
      </c>
      <c r="H630" s="1068">
        <v>1</v>
      </c>
      <c r="I630" s="2"/>
      <c r="K630" s="1072"/>
    </row>
    <row r="631" spans="1:11" x14ac:dyDescent="0.2">
      <c r="A631" s="977" t="str">
        <f t="shared" si="18"/>
        <v>EF_06_26</v>
      </c>
      <c r="B631" s="979">
        <f t="shared" si="19"/>
        <v>26</v>
      </c>
      <c r="C631" s="1069" t="s">
        <v>111</v>
      </c>
      <c r="D631" s="1072" t="s">
        <v>504</v>
      </c>
      <c r="E631" s="1070">
        <v>629</v>
      </c>
      <c r="F631" s="1066" t="s">
        <v>3372</v>
      </c>
      <c r="G631" s="1067" t="s">
        <v>3373</v>
      </c>
      <c r="H631" s="1068">
        <v>1</v>
      </c>
      <c r="I631" s="2"/>
      <c r="K631" s="1072"/>
    </row>
    <row r="632" spans="1:11" x14ac:dyDescent="0.2">
      <c r="A632" s="977" t="str">
        <f t="shared" si="18"/>
        <v>EF_06_27</v>
      </c>
      <c r="B632" s="979">
        <f t="shared" si="19"/>
        <v>27</v>
      </c>
      <c r="C632" s="1069" t="s">
        <v>111</v>
      </c>
      <c r="D632" s="1072" t="s">
        <v>504</v>
      </c>
      <c r="E632" s="1070">
        <v>630</v>
      </c>
      <c r="F632" s="1066" t="s">
        <v>3374</v>
      </c>
      <c r="G632" s="1067" t="s">
        <v>3375</v>
      </c>
      <c r="H632" s="1068">
        <v>1</v>
      </c>
      <c r="I632" s="2"/>
      <c r="K632" s="1072"/>
    </row>
    <row r="633" spans="1:11" x14ac:dyDescent="0.2">
      <c r="A633" s="977" t="str">
        <f t="shared" si="18"/>
        <v>EF_06_28</v>
      </c>
      <c r="B633" s="979">
        <f t="shared" si="19"/>
        <v>28</v>
      </c>
      <c r="C633" s="1069" t="s">
        <v>111</v>
      </c>
      <c r="D633" s="1072" t="s">
        <v>504</v>
      </c>
      <c r="E633" s="1070">
        <v>631</v>
      </c>
      <c r="F633" s="1066" t="s">
        <v>3376</v>
      </c>
      <c r="G633" s="1067" t="s">
        <v>3377</v>
      </c>
      <c r="H633" s="1068">
        <v>1</v>
      </c>
      <c r="I633" s="2"/>
      <c r="K633" s="1072"/>
    </row>
    <row r="634" spans="1:11" x14ac:dyDescent="0.2">
      <c r="A634" s="977" t="str">
        <f t="shared" si="18"/>
        <v>EF_06_29</v>
      </c>
      <c r="B634" s="979">
        <f t="shared" si="19"/>
        <v>29</v>
      </c>
      <c r="C634" s="1069" t="s">
        <v>111</v>
      </c>
      <c r="D634" s="1072" t="s">
        <v>504</v>
      </c>
      <c r="E634" s="1070">
        <v>632</v>
      </c>
      <c r="F634" s="1066" t="s">
        <v>3378</v>
      </c>
      <c r="G634" s="1067" t="s">
        <v>3379</v>
      </c>
      <c r="H634" s="1068">
        <v>1</v>
      </c>
      <c r="I634" s="2"/>
      <c r="K634" s="1072"/>
    </row>
    <row r="635" spans="1:11" x14ac:dyDescent="0.2">
      <c r="A635" s="977" t="str">
        <f t="shared" si="18"/>
        <v>EF_06_30</v>
      </c>
      <c r="B635" s="979">
        <f t="shared" si="19"/>
        <v>30</v>
      </c>
      <c r="C635" s="1069" t="s">
        <v>111</v>
      </c>
      <c r="D635" s="1072" t="s">
        <v>504</v>
      </c>
      <c r="E635" s="1070">
        <v>633</v>
      </c>
      <c r="F635" s="1066" t="s">
        <v>3380</v>
      </c>
      <c r="G635" s="1067" t="s">
        <v>3381</v>
      </c>
      <c r="H635" s="1068">
        <v>1</v>
      </c>
      <c r="I635" s="2"/>
      <c r="K635" s="1072"/>
    </row>
    <row r="636" spans="1:11" x14ac:dyDescent="0.2">
      <c r="A636" s="977" t="str">
        <f t="shared" si="18"/>
        <v>EF_06_31</v>
      </c>
      <c r="B636" s="979">
        <f t="shared" si="19"/>
        <v>31</v>
      </c>
      <c r="C636" s="1069" t="s">
        <v>111</v>
      </c>
      <c r="D636" s="1072" t="s">
        <v>504</v>
      </c>
      <c r="E636" s="1070">
        <v>634</v>
      </c>
      <c r="F636" s="1066" t="s">
        <v>3382</v>
      </c>
      <c r="G636" s="1067" t="s">
        <v>3383</v>
      </c>
      <c r="H636" s="1068">
        <v>1</v>
      </c>
      <c r="I636" s="2"/>
      <c r="K636" s="1072"/>
    </row>
    <row r="637" spans="1:11" x14ac:dyDescent="0.2">
      <c r="A637" s="977" t="str">
        <f t="shared" si="18"/>
        <v>EF_06_32</v>
      </c>
      <c r="B637" s="979">
        <f t="shared" si="19"/>
        <v>32</v>
      </c>
      <c r="C637" s="1069" t="s">
        <v>111</v>
      </c>
      <c r="D637" s="1072" t="s">
        <v>504</v>
      </c>
      <c r="E637" s="1070">
        <v>635</v>
      </c>
      <c r="F637" s="1066" t="s">
        <v>3384</v>
      </c>
      <c r="G637" s="1067" t="s">
        <v>3385</v>
      </c>
      <c r="H637" s="1068">
        <v>1</v>
      </c>
      <c r="I637" s="2"/>
      <c r="K637" s="1072"/>
    </row>
    <row r="638" spans="1:11" x14ac:dyDescent="0.2">
      <c r="A638" s="977" t="str">
        <f t="shared" si="18"/>
        <v>EF_06_33</v>
      </c>
      <c r="B638" s="979">
        <f t="shared" si="19"/>
        <v>33</v>
      </c>
      <c r="C638" s="1069" t="s">
        <v>111</v>
      </c>
      <c r="D638" s="1072" t="s">
        <v>504</v>
      </c>
      <c r="E638" s="1070">
        <v>636</v>
      </c>
      <c r="F638" s="1066" t="s">
        <v>3386</v>
      </c>
      <c r="G638" s="1067" t="s">
        <v>3387</v>
      </c>
      <c r="H638" s="1068">
        <v>1</v>
      </c>
      <c r="I638" s="2"/>
      <c r="K638" s="1072"/>
    </row>
    <row r="639" spans="1:11" x14ac:dyDescent="0.2">
      <c r="A639" s="977" t="str">
        <f t="shared" si="18"/>
        <v>EF_06_34</v>
      </c>
      <c r="B639" s="979">
        <f t="shared" si="19"/>
        <v>34</v>
      </c>
      <c r="C639" s="1069" t="s">
        <v>111</v>
      </c>
      <c r="D639" s="1072" t="s">
        <v>504</v>
      </c>
      <c r="E639" s="1070">
        <v>637</v>
      </c>
      <c r="F639" s="1066" t="s">
        <v>3388</v>
      </c>
      <c r="G639" s="1067" t="s">
        <v>3389</v>
      </c>
      <c r="H639" s="1068">
        <v>1</v>
      </c>
      <c r="I639" s="2"/>
      <c r="K639" s="1072"/>
    </row>
    <row r="640" spans="1:11" x14ac:dyDescent="0.2">
      <c r="A640" s="977" t="str">
        <f t="shared" si="18"/>
        <v>EF_06_35</v>
      </c>
      <c r="B640" s="979">
        <f t="shared" si="19"/>
        <v>35</v>
      </c>
      <c r="C640" s="1069" t="s">
        <v>111</v>
      </c>
      <c r="D640" s="1072" t="s">
        <v>504</v>
      </c>
      <c r="E640" s="1070">
        <v>638</v>
      </c>
      <c r="F640" s="1066" t="s">
        <v>3390</v>
      </c>
      <c r="G640" s="1067" t="s">
        <v>3391</v>
      </c>
      <c r="H640" s="1068">
        <v>1</v>
      </c>
      <c r="I640" s="2"/>
      <c r="K640" s="1072"/>
    </row>
    <row r="641" spans="1:11" x14ac:dyDescent="0.2">
      <c r="A641" s="977" t="str">
        <f t="shared" si="18"/>
        <v>EF_06_36</v>
      </c>
      <c r="B641" s="979">
        <f t="shared" si="19"/>
        <v>36</v>
      </c>
      <c r="C641" s="1069" t="s">
        <v>111</v>
      </c>
      <c r="D641" s="1072" t="s">
        <v>504</v>
      </c>
      <c r="E641" s="1070">
        <v>639</v>
      </c>
      <c r="F641" s="1066" t="s">
        <v>3392</v>
      </c>
      <c r="G641" s="1067" t="s">
        <v>3393</v>
      </c>
      <c r="H641" s="1068">
        <v>1</v>
      </c>
      <c r="I641" s="2"/>
      <c r="K641" s="1072"/>
    </row>
    <row r="642" spans="1:11" x14ac:dyDescent="0.2">
      <c r="A642" s="977" t="str">
        <f t="shared" si="18"/>
        <v>EF_06_37</v>
      </c>
      <c r="B642" s="979">
        <f t="shared" si="19"/>
        <v>37</v>
      </c>
      <c r="C642" s="1069" t="s">
        <v>111</v>
      </c>
      <c r="D642" s="1072" t="s">
        <v>504</v>
      </c>
      <c r="E642" s="1070">
        <v>640</v>
      </c>
      <c r="F642" s="1066" t="s">
        <v>3394</v>
      </c>
      <c r="G642" s="1067" t="s">
        <v>3395</v>
      </c>
      <c r="H642" s="1068">
        <v>1</v>
      </c>
      <c r="I642" s="2"/>
      <c r="K642" s="1072"/>
    </row>
    <row r="643" spans="1:11" x14ac:dyDescent="0.2">
      <c r="A643" s="977" t="str">
        <f t="shared" ref="A643:A706" si="20">CONCATENATE(C643,"_",D643,"_",B643)</f>
        <v>EF_06_38</v>
      </c>
      <c r="B643" s="979">
        <f t="shared" si="19"/>
        <v>38</v>
      </c>
      <c r="C643" s="1069" t="s">
        <v>111</v>
      </c>
      <c r="D643" s="1072" t="s">
        <v>504</v>
      </c>
      <c r="E643" s="1070">
        <v>641</v>
      </c>
      <c r="F643" s="1066" t="s">
        <v>3396</v>
      </c>
      <c r="G643" s="1067" t="s">
        <v>3397</v>
      </c>
      <c r="H643" s="1068">
        <v>1</v>
      </c>
      <c r="I643" s="2"/>
      <c r="K643" s="1072"/>
    </row>
    <row r="644" spans="1:11" x14ac:dyDescent="0.2">
      <c r="A644" s="977" t="str">
        <f t="shared" si="20"/>
        <v>EF_06_39</v>
      </c>
      <c r="B644" s="979">
        <f t="shared" si="19"/>
        <v>39</v>
      </c>
      <c r="C644" s="1069" t="s">
        <v>111</v>
      </c>
      <c r="D644" s="1072" t="s">
        <v>504</v>
      </c>
      <c r="E644" s="1070">
        <v>642</v>
      </c>
      <c r="F644" s="1066" t="s">
        <v>3398</v>
      </c>
      <c r="G644" s="1067" t="s">
        <v>3399</v>
      </c>
      <c r="H644" s="1068">
        <v>1</v>
      </c>
      <c r="I644" s="2"/>
      <c r="K644" s="1072"/>
    </row>
    <row r="645" spans="1:11" x14ac:dyDescent="0.2">
      <c r="A645" s="977" t="str">
        <f t="shared" si="20"/>
        <v>EF_06_40</v>
      </c>
      <c r="B645" s="979">
        <f t="shared" ref="B645:B708" si="21">IF(D645&lt;&gt;"",IF(D645=D644,B644+1,1),0)</f>
        <v>40</v>
      </c>
      <c r="C645" s="1069" t="s">
        <v>111</v>
      </c>
      <c r="D645" s="1072" t="s">
        <v>504</v>
      </c>
      <c r="E645" s="1070">
        <v>643</v>
      </c>
      <c r="F645" s="1066" t="s">
        <v>3400</v>
      </c>
      <c r="G645" s="1067" t="s">
        <v>3401</v>
      </c>
      <c r="H645" s="1068">
        <v>1</v>
      </c>
      <c r="I645" s="2"/>
      <c r="K645" s="1072"/>
    </row>
    <row r="646" spans="1:11" x14ac:dyDescent="0.2">
      <c r="A646" s="977" t="str">
        <f t="shared" si="20"/>
        <v>EF_06_41</v>
      </c>
      <c r="B646" s="979">
        <f t="shared" si="21"/>
        <v>41</v>
      </c>
      <c r="C646" s="1069" t="s">
        <v>111</v>
      </c>
      <c r="D646" s="1072" t="s">
        <v>504</v>
      </c>
      <c r="E646" s="1070">
        <v>644</v>
      </c>
      <c r="F646" s="1066" t="s">
        <v>3402</v>
      </c>
      <c r="G646" s="1067" t="s">
        <v>3403</v>
      </c>
      <c r="H646" s="1068">
        <v>1</v>
      </c>
      <c r="I646" s="2"/>
      <c r="K646" s="1072"/>
    </row>
    <row r="647" spans="1:11" x14ac:dyDescent="0.2">
      <c r="A647" s="977" t="str">
        <f t="shared" si="20"/>
        <v>EF_06_42</v>
      </c>
      <c r="B647" s="979">
        <f t="shared" si="21"/>
        <v>42</v>
      </c>
      <c r="C647" s="1069" t="s">
        <v>111</v>
      </c>
      <c r="D647" s="1072" t="s">
        <v>504</v>
      </c>
      <c r="E647" s="1070">
        <v>645</v>
      </c>
      <c r="F647" s="1066" t="s">
        <v>3404</v>
      </c>
      <c r="G647" s="1067" t="s">
        <v>3405</v>
      </c>
      <c r="H647" s="1068">
        <v>1</v>
      </c>
      <c r="I647" s="2"/>
      <c r="K647" s="1072"/>
    </row>
    <row r="648" spans="1:11" x14ac:dyDescent="0.2">
      <c r="A648" s="977" t="str">
        <f t="shared" si="20"/>
        <v>EF_06_43</v>
      </c>
      <c r="B648" s="979">
        <f t="shared" si="21"/>
        <v>43</v>
      </c>
      <c r="C648" s="1069" t="s">
        <v>111</v>
      </c>
      <c r="D648" s="1072" t="s">
        <v>504</v>
      </c>
      <c r="E648" s="1070">
        <v>646</v>
      </c>
      <c r="F648" s="1066" t="s">
        <v>3406</v>
      </c>
      <c r="G648" s="1067" t="s">
        <v>3407</v>
      </c>
      <c r="H648" s="1068">
        <v>1</v>
      </c>
      <c r="I648" s="2"/>
      <c r="K648" s="1072"/>
    </row>
    <row r="649" spans="1:11" x14ac:dyDescent="0.2">
      <c r="A649" s="977" t="str">
        <f t="shared" si="20"/>
        <v>EF_06_44</v>
      </c>
      <c r="B649" s="979">
        <f t="shared" si="21"/>
        <v>44</v>
      </c>
      <c r="C649" s="1069" t="s">
        <v>111</v>
      </c>
      <c r="D649" s="1072" t="s">
        <v>504</v>
      </c>
      <c r="E649" s="1070">
        <v>647</v>
      </c>
      <c r="F649" s="1066" t="s">
        <v>3408</v>
      </c>
      <c r="G649" s="1067" t="s">
        <v>3409</v>
      </c>
      <c r="H649" s="1068">
        <v>1</v>
      </c>
      <c r="I649" s="2"/>
      <c r="K649" s="1072"/>
    </row>
    <row r="650" spans="1:11" x14ac:dyDescent="0.2">
      <c r="A650" s="977" t="str">
        <f t="shared" si="20"/>
        <v>EF_06_45</v>
      </c>
      <c r="B650" s="979">
        <f t="shared" si="21"/>
        <v>45</v>
      </c>
      <c r="C650" s="1069" t="s">
        <v>111</v>
      </c>
      <c r="D650" s="1072" t="s">
        <v>504</v>
      </c>
      <c r="E650" s="1070">
        <v>648</v>
      </c>
      <c r="F650" s="1066" t="s">
        <v>3410</v>
      </c>
      <c r="G650" s="1067" t="s">
        <v>3411</v>
      </c>
      <c r="H650" s="1068">
        <v>1</v>
      </c>
      <c r="I650" s="2"/>
      <c r="K650" s="1072"/>
    </row>
    <row r="651" spans="1:11" x14ac:dyDescent="0.2">
      <c r="A651" s="977" t="str">
        <f t="shared" si="20"/>
        <v>EF_06_46</v>
      </c>
      <c r="B651" s="979">
        <f t="shared" si="21"/>
        <v>46</v>
      </c>
      <c r="C651" s="1069" t="s">
        <v>111</v>
      </c>
      <c r="D651" s="1072" t="s">
        <v>504</v>
      </c>
      <c r="E651" s="1070">
        <v>649</v>
      </c>
      <c r="F651" s="1066" t="s">
        <v>3412</v>
      </c>
      <c r="G651" s="1067" t="s">
        <v>3413</v>
      </c>
      <c r="H651" s="1068">
        <v>1</v>
      </c>
      <c r="I651" s="2"/>
      <c r="K651" s="1072"/>
    </row>
    <row r="652" spans="1:11" x14ac:dyDescent="0.2">
      <c r="A652" s="977" t="str">
        <f t="shared" si="20"/>
        <v>EF_06_47</v>
      </c>
      <c r="B652" s="979">
        <f t="shared" si="21"/>
        <v>47</v>
      </c>
      <c r="C652" s="1069" t="s">
        <v>111</v>
      </c>
      <c r="D652" s="1072" t="s">
        <v>504</v>
      </c>
      <c r="E652" s="1070">
        <v>650</v>
      </c>
      <c r="F652" s="1066" t="s">
        <v>3414</v>
      </c>
      <c r="G652" s="1067" t="s">
        <v>3415</v>
      </c>
      <c r="H652" s="1068">
        <v>1</v>
      </c>
      <c r="I652" s="2"/>
      <c r="K652" s="1072"/>
    </row>
    <row r="653" spans="1:11" x14ac:dyDescent="0.2">
      <c r="A653" s="977" t="str">
        <f t="shared" si="20"/>
        <v>EF_06_48</v>
      </c>
      <c r="B653" s="979">
        <f t="shared" si="21"/>
        <v>48</v>
      </c>
      <c r="C653" s="1069" t="s">
        <v>111</v>
      </c>
      <c r="D653" s="1072" t="s">
        <v>504</v>
      </c>
      <c r="E653" s="1070">
        <v>651</v>
      </c>
      <c r="F653" s="1066" t="s">
        <v>3416</v>
      </c>
      <c r="G653" s="1067" t="s">
        <v>3417</v>
      </c>
      <c r="H653" s="1068">
        <v>1</v>
      </c>
      <c r="I653" s="2"/>
      <c r="K653" s="1072"/>
    </row>
    <row r="654" spans="1:11" x14ac:dyDescent="0.2">
      <c r="A654" s="977" t="str">
        <f t="shared" si="20"/>
        <v>EF_06_49</v>
      </c>
      <c r="B654" s="979">
        <f t="shared" si="21"/>
        <v>49</v>
      </c>
      <c r="C654" s="1069" t="s">
        <v>111</v>
      </c>
      <c r="D654" s="1072" t="s">
        <v>504</v>
      </c>
      <c r="E654" s="1070">
        <v>652</v>
      </c>
      <c r="F654" s="1066" t="s">
        <v>3418</v>
      </c>
      <c r="G654" s="1067" t="s">
        <v>3419</v>
      </c>
      <c r="H654" s="1068">
        <v>1</v>
      </c>
      <c r="I654" s="2"/>
      <c r="K654" s="1072"/>
    </row>
    <row r="655" spans="1:11" x14ac:dyDescent="0.2">
      <c r="A655" s="977" t="str">
        <f t="shared" si="20"/>
        <v>EF_06_50</v>
      </c>
      <c r="B655" s="979">
        <f t="shared" si="21"/>
        <v>50</v>
      </c>
      <c r="C655" s="1069" t="s">
        <v>111</v>
      </c>
      <c r="D655" s="1072" t="s">
        <v>504</v>
      </c>
      <c r="E655" s="1070">
        <v>653</v>
      </c>
      <c r="F655" s="1066" t="s">
        <v>3420</v>
      </c>
      <c r="G655" s="1067" t="s">
        <v>3421</v>
      </c>
      <c r="H655" s="1068">
        <v>1</v>
      </c>
      <c r="I655" s="2"/>
      <c r="K655" s="1072"/>
    </row>
    <row r="656" spans="1:11" x14ac:dyDescent="0.2">
      <c r="A656" s="977" t="str">
        <f t="shared" si="20"/>
        <v>EF_06_51</v>
      </c>
      <c r="B656" s="979">
        <f t="shared" si="21"/>
        <v>51</v>
      </c>
      <c r="C656" s="1069" t="s">
        <v>111</v>
      </c>
      <c r="D656" s="1072" t="s">
        <v>504</v>
      </c>
      <c r="E656" s="1070">
        <v>654</v>
      </c>
      <c r="F656" s="1066" t="s">
        <v>3422</v>
      </c>
      <c r="G656" s="1067" t="s">
        <v>3423</v>
      </c>
      <c r="H656" s="1068">
        <v>1</v>
      </c>
      <c r="I656" s="2"/>
      <c r="K656" s="1072"/>
    </row>
    <row r="657" spans="1:11" x14ac:dyDescent="0.2">
      <c r="A657" s="977" t="str">
        <f t="shared" si="20"/>
        <v>EF_06_52</v>
      </c>
      <c r="B657" s="979">
        <f t="shared" si="21"/>
        <v>52</v>
      </c>
      <c r="C657" s="1069" t="s">
        <v>111</v>
      </c>
      <c r="D657" s="1072" t="s">
        <v>504</v>
      </c>
      <c r="E657" s="1070">
        <v>655</v>
      </c>
      <c r="F657" s="1066" t="s">
        <v>3424</v>
      </c>
      <c r="G657" s="1067" t="s">
        <v>3425</v>
      </c>
      <c r="H657" s="1068">
        <v>1</v>
      </c>
      <c r="I657" s="2"/>
      <c r="K657" s="1072"/>
    </row>
    <row r="658" spans="1:11" x14ac:dyDescent="0.2">
      <c r="A658" s="977" t="str">
        <f t="shared" si="20"/>
        <v>EF_06_53</v>
      </c>
      <c r="B658" s="979">
        <f t="shared" si="21"/>
        <v>53</v>
      </c>
      <c r="C658" s="1069" t="s">
        <v>111</v>
      </c>
      <c r="D658" s="1072" t="s">
        <v>504</v>
      </c>
      <c r="E658" s="1070">
        <v>656</v>
      </c>
      <c r="F658" s="1066" t="s">
        <v>3426</v>
      </c>
      <c r="G658" s="1067" t="s">
        <v>3427</v>
      </c>
      <c r="H658" s="1068">
        <v>1</v>
      </c>
      <c r="I658" s="2"/>
      <c r="K658" s="1072"/>
    </row>
    <row r="659" spans="1:11" x14ac:dyDescent="0.2">
      <c r="A659" s="977" t="str">
        <f t="shared" si="20"/>
        <v>EF_06_54</v>
      </c>
      <c r="B659" s="979">
        <f t="shared" si="21"/>
        <v>54</v>
      </c>
      <c r="C659" s="1069" t="s">
        <v>111</v>
      </c>
      <c r="D659" s="1072" t="s">
        <v>504</v>
      </c>
      <c r="E659" s="1070">
        <v>657</v>
      </c>
      <c r="F659" s="1066" t="s">
        <v>3428</v>
      </c>
      <c r="G659" s="1067" t="s">
        <v>3429</v>
      </c>
      <c r="H659" s="1068">
        <v>1</v>
      </c>
      <c r="I659" s="2"/>
      <c r="K659" s="1072"/>
    </row>
    <row r="660" spans="1:11" x14ac:dyDescent="0.2">
      <c r="A660" s="977" t="str">
        <f t="shared" si="20"/>
        <v>EF_06_55</v>
      </c>
      <c r="B660" s="979">
        <f t="shared" si="21"/>
        <v>55</v>
      </c>
      <c r="C660" s="1069" t="s">
        <v>111</v>
      </c>
      <c r="D660" s="1072" t="s">
        <v>504</v>
      </c>
      <c r="E660" s="1070">
        <v>658</v>
      </c>
      <c r="F660" s="1066" t="s">
        <v>3430</v>
      </c>
      <c r="G660" s="1067" t="s">
        <v>3431</v>
      </c>
      <c r="H660" s="1068">
        <v>1</v>
      </c>
      <c r="I660" s="2"/>
      <c r="K660" s="1072"/>
    </row>
    <row r="661" spans="1:11" x14ac:dyDescent="0.2">
      <c r="A661" s="977" t="str">
        <f t="shared" si="20"/>
        <v>EF_06_56</v>
      </c>
      <c r="B661" s="979">
        <f t="shared" si="21"/>
        <v>56</v>
      </c>
      <c r="C661" s="1069" t="s">
        <v>111</v>
      </c>
      <c r="D661" s="1072" t="s">
        <v>504</v>
      </c>
      <c r="E661" s="1070">
        <v>659</v>
      </c>
      <c r="F661" s="1066" t="s">
        <v>3432</v>
      </c>
      <c r="G661" s="1067" t="s">
        <v>3433</v>
      </c>
      <c r="H661" s="1068">
        <v>1</v>
      </c>
      <c r="I661" s="2"/>
      <c r="K661" s="1072"/>
    </row>
    <row r="662" spans="1:11" x14ac:dyDescent="0.2">
      <c r="A662" s="977" t="str">
        <f t="shared" si="20"/>
        <v>EF_06_57</v>
      </c>
      <c r="B662" s="979">
        <f t="shared" si="21"/>
        <v>57</v>
      </c>
      <c r="C662" s="1069" t="s">
        <v>111</v>
      </c>
      <c r="D662" s="1072" t="s">
        <v>504</v>
      </c>
      <c r="E662" s="1070">
        <v>660</v>
      </c>
      <c r="F662" s="1066" t="s">
        <v>3434</v>
      </c>
      <c r="G662" s="1067" t="s">
        <v>3435</v>
      </c>
      <c r="H662" s="1068">
        <v>1</v>
      </c>
      <c r="I662" s="2"/>
      <c r="K662" s="1072"/>
    </row>
    <row r="663" spans="1:11" x14ac:dyDescent="0.2">
      <c r="A663" s="977" t="str">
        <f t="shared" si="20"/>
        <v>EF_06_58</v>
      </c>
      <c r="B663" s="979">
        <f t="shared" si="21"/>
        <v>58</v>
      </c>
      <c r="C663" s="1069" t="s">
        <v>111</v>
      </c>
      <c r="D663" s="1072" t="s">
        <v>504</v>
      </c>
      <c r="E663" s="1070">
        <v>661</v>
      </c>
      <c r="F663" s="1066" t="s">
        <v>3436</v>
      </c>
      <c r="G663" s="1067" t="s">
        <v>3437</v>
      </c>
      <c r="H663" s="1068">
        <v>1</v>
      </c>
      <c r="I663" s="2"/>
      <c r="K663" s="1072"/>
    </row>
    <row r="664" spans="1:11" x14ac:dyDescent="0.2">
      <c r="A664" s="977" t="str">
        <f t="shared" si="20"/>
        <v>EF_06_59</v>
      </c>
      <c r="B664" s="979">
        <f t="shared" si="21"/>
        <v>59</v>
      </c>
      <c r="C664" s="1069" t="s">
        <v>111</v>
      </c>
      <c r="D664" s="1072" t="s">
        <v>504</v>
      </c>
      <c r="E664" s="1070">
        <v>662</v>
      </c>
      <c r="F664" s="1066" t="s">
        <v>3438</v>
      </c>
      <c r="G664" s="1067" t="s">
        <v>3439</v>
      </c>
      <c r="H664" s="1068">
        <v>1</v>
      </c>
      <c r="I664" s="2"/>
      <c r="K664" s="1072"/>
    </row>
    <row r="665" spans="1:11" x14ac:dyDescent="0.2">
      <c r="A665" s="977" t="str">
        <f t="shared" si="20"/>
        <v>EF_06_60</v>
      </c>
      <c r="B665" s="979">
        <f t="shared" si="21"/>
        <v>60</v>
      </c>
      <c r="C665" s="1069" t="s">
        <v>111</v>
      </c>
      <c r="D665" s="1072" t="s">
        <v>504</v>
      </c>
      <c r="E665" s="1070">
        <v>663</v>
      </c>
      <c r="F665" s="1066" t="s">
        <v>3440</v>
      </c>
      <c r="G665" s="1067" t="s">
        <v>3441</v>
      </c>
      <c r="H665" s="1068">
        <v>1</v>
      </c>
      <c r="I665" s="2"/>
      <c r="K665" s="1072"/>
    </row>
    <row r="666" spans="1:11" x14ac:dyDescent="0.2">
      <c r="A666" s="977" t="str">
        <f t="shared" si="20"/>
        <v>EF_06_61</v>
      </c>
      <c r="B666" s="979">
        <f t="shared" si="21"/>
        <v>61</v>
      </c>
      <c r="C666" s="1069" t="s">
        <v>111</v>
      </c>
      <c r="D666" s="1072" t="s">
        <v>504</v>
      </c>
      <c r="E666" s="1070">
        <v>664</v>
      </c>
      <c r="F666" s="1066" t="s">
        <v>3442</v>
      </c>
      <c r="G666" s="1067" t="s">
        <v>3443</v>
      </c>
      <c r="H666" s="1068">
        <v>1</v>
      </c>
      <c r="I666" s="2"/>
      <c r="K666" s="1072"/>
    </row>
    <row r="667" spans="1:11" x14ac:dyDescent="0.2">
      <c r="A667" s="977" t="str">
        <f t="shared" si="20"/>
        <v>EF_06_62</v>
      </c>
      <c r="B667" s="979">
        <f t="shared" si="21"/>
        <v>62</v>
      </c>
      <c r="C667" s="1069" t="s">
        <v>111</v>
      </c>
      <c r="D667" s="1072" t="s">
        <v>504</v>
      </c>
      <c r="E667" s="1070">
        <v>665</v>
      </c>
      <c r="F667" s="1066" t="s">
        <v>3444</v>
      </c>
      <c r="G667" s="1067" t="s">
        <v>3445</v>
      </c>
      <c r="H667" s="1068">
        <v>1</v>
      </c>
      <c r="I667" s="2"/>
      <c r="K667" s="1072"/>
    </row>
    <row r="668" spans="1:11" x14ac:dyDescent="0.2">
      <c r="A668" s="977" t="str">
        <f t="shared" si="20"/>
        <v>EF_06_63</v>
      </c>
      <c r="B668" s="979">
        <f t="shared" si="21"/>
        <v>63</v>
      </c>
      <c r="C668" s="1069" t="s">
        <v>111</v>
      </c>
      <c r="D668" s="1072" t="s">
        <v>504</v>
      </c>
      <c r="E668" s="1070">
        <v>666</v>
      </c>
      <c r="F668" s="1066" t="s">
        <v>3446</v>
      </c>
      <c r="G668" s="1067" t="s">
        <v>3447</v>
      </c>
      <c r="H668" s="1068">
        <v>1</v>
      </c>
      <c r="I668" s="2"/>
      <c r="K668" s="1072"/>
    </row>
    <row r="669" spans="1:11" x14ac:dyDescent="0.2">
      <c r="A669" s="977" t="str">
        <f t="shared" si="20"/>
        <v>EF_06_64</v>
      </c>
      <c r="B669" s="979">
        <f t="shared" si="21"/>
        <v>64</v>
      </c>
      <c r="C669" s="1069" t="s">
        <v>111</v>
      </c>
      <c r="D669" s="1072" t="s">
        <v>504</v>
      </c>
      <c r="E669" s="1070">
        <v>667</v>
      </c>
      <c r="F669" s="1066" t="s">
        <v>3448</v>
      </c>
      <c r="G669" s="1067" t="s">
        <v>3449</v>
      </c>
      <c r="H669" s="1068">
        <v>1</v>
      </c>
      <c r="I669" s="2"/>
      <c r="K669" s="1072"/>
    </row>
    <row r="670" spans="1:11" x14ac:dyDescent="0.2">
      <c r="A670" s="977" t="str">
        <f t="shared" si="20"/>
        <v>EF_06_65</v>
      </c>
      <c r="B670" s="979">
        <f t="shared" si="21"/>
        <v>65</v>
      </c>
      <c r="C670" s="1069" t="s">
        <v>111</v>
      </c>
      <c r="D670" s="1072" t="s">
        <v>504</v>
      </c>
      <c r="E670" s="1070">
        <v>668</v>
      </c>
      <c r="F670" s="1066" t="s">
        <v>3450</v>
      </c>
      <c r="G670" s="1067" t="s">
        <v>3451</v>
      </c>
      <c r="H670" s="1068">
        <v>1</v>
      </c>
      <c r="I670" s="2"/>
      <c r="K670" s="1072"/>
    </row>
    <row r="671" spans="1:11" x14ac:dyDescent="0.2">
      <c r="A671" s="977" t="str">
        <f t="shared" si="20"/>
        <v>EF_06_66</v>
      </c>
      <c r="B671" s="979">
        <f t="shared" si="21"/>
        <v>66</v>
      </c>
      <c r="C671" s="1069" t="s">
        <v>111</v>
      </c>
      <c r="D671" s="1072" t="s">
        <v>504</v>
      </c>
      <c r="E671" s="1070">
        <v>669</v>
      </c>
      <c r="F671" s="1066" t="s">
        <v>3452</v>
      </c>
      <c r="G671" s="1067" t="s">
        <v>3453</v>
      </c>
      <c r="H671" s="1068">
        <v>1</v>
      </c>
      <c r="I671" s="2"/>
      <c r="K671" s="1072"/>
    </row>
    <row r="672" spans="1:11" x14ac:dyDescent="0.2">
      <c r="A672" s="977" t="str">
        <f t="shared" si="20"/>
        <v>EF_06_67</v>
      </c>
      <c r="B672" s="979">
        <f t="shared" si="21"/>
        <v>67</v>
      </c>
      <c r="C672" s="1069" t="s">
        <v>111</v>
      </c>
      <c r="D672" s="1072" t="s">
        <v>504</v>
      </c>
      <c r="E672" s="1070">
        <v>670</v>
      </c>
      <c r="F672" s="1066" t="s">
        <v>3454</v>
      </c>
      <c r="G672" s="1067" t="s">
        <v>3455</v>
      </c>
      <c r="H672" s="1068">
        <v>1</v>
      </c>
      <c r="I672" s="2"/>
      <c r="K672" s="1072"/>
    </row>
    <row r="673" spans="1:11" x14ac:dyDescent="0.2">
      <c r="A673" s="977" t="str">
        <f t="shared" si="20"/>
        <v>EF_06_68</v>
      </c>
      <c r="B673" s="979">
        <f t="shared" si="21"/>
        <v>68</v>
      </c>
      <c r="C673" s="1069" t="s">
        <v>111</v>
      </c>
      <c r="D673" s="1072" t="s">
        <v>504</v>
      </c>
      <c r="E673" s="1070">
        <v>671</v>
      </c>
      <c r="F673" s="1066" t="s">
        <v>3456</v>
      </c>
      <c r="G673" s="1067" t="s">
        <v>3457</v>
      </c>
      <c r="H673" s="1068">
        <v>1</v>
      </c>
      <c r="I673" s="2"/>
      <c r="K673" s="1072"/>
    </row>
    <row r="674" spans="1:11" x14ac:dyDescent="0.2">
      <c r="A674" s="977" t="str">
        <f t="shared" si="20"/>
        <v>EF_06_69</v>
      </c>
      <c r="B674" s="979">
        <f t="shared" si="21"/>
        <v>69</v>
      </c>
      <c r="C674" s="1069" t="s">
        <v>111</v>
      </c>
      <c r="D674" s="1072" t="s">
        <v>504</v>
      </c>
      <c r="E674" s="1070">
        <v>672</v>
      </c>
      <c r="F674" s="1066" t="s">
        <v>3458</v>
      </c>
      <c r="G674" s="1067" t="s">
        <v>3459</v>
      </c>
      <c r="H674" s="1068">
        <v>1</v>
      </c>
      <c r="I674" s="2"/>
      <c r="K674" s="1072"/>
    </row>
    <row r="675" spans="1:11" x14ac:dyDescent="0.2">
      <c r="A675" s="977" t="str">
        <f t="shared" si="20"/>
        <v>EF_06_70</v>
      </c>
      <c r="B675" s="979">
        <f t="shared" si="21"/>
        <v>70</v>
      </c>
      <c r="C675" s="1069" t="s">
        <v>111</v>
      </c>
      <c r="D675" s="1072" t="s">
        <v>504</v>
      </c>
      <c r="E675" s="1070">
        <v>673</v>
      </c>
      <c r="F675" s="1066" t="s">
        <v>3460</v>
      </c>
      <c r="G675" s="1067" t="s">
        <v>3461</v>
      </c>
      <c r="H675" s="1068">
        <v>1</v>
      </c>
      <c r="I675" s="2"/>
      <c r="K675" s="1072"/>
    </row>
    <row r="676" spans="1:11" x14ac:dyDescent="0.2">
      <c r="A676" s="977" t="str">
        <f t="shared" si="20"/>
        <v>EF_06_71</v>
      </c>
      <c r="B676" s="979">
        <f t="shared" si="21"/>
        <v>71</v>
      </c>
      <c r="C676" s="1069" t="s">
        <v>111</v>
      </c>
      <c r="D676" s="1072" t="s">
        <v>504</v>
      </c>
      <c r="E676" s="1070">
        <v>674</v>
      </c>
      <c r="F676" s="1066" t="s">
        <v>3462</v>
      </c>
      <c r="G676" s="1067" t="s">
        <v>3463</v>
      </c>
      <c r="H676" s="1068">
        <v>1</v>
      </c>
      <c r="I676" s="2"/>
      <c r="K676" s="1072"/>
    </row>
    <row r="677" spans="1:11" x14ac:dyDescent="0.2">
      <c r="A677" s="977" t="str">
        <f t="shared" si="20"/>
        <v>EF_06_72</v>
      </c>
      <c r="B677" s="979">
        <f t="shared" si="21"/>
        <v>72</v>
      </c>
      <c r="C677" s="1069" t="s">
        <v>111</v>
      </c>
      <c r="D677" s="1072" t="s">
        <v>504</v>
      </c>
      <c r="E677" s="1070">
        <v>675</v>
      </c>
      <c r="F677" s="1066" t="s">
        <v>3464</v>
      </c>
      <c r="G677" s="1067" t="s">
        <v>3465</v>
      </c>
      <c r="H677" s="1068">
        <v>1</v>
      </c>
      <c r="I677" s="2"/>
      <c r="K677" s="1072"/>
    </row>
    <row r="678" spans="1:11" x14ac:dyDescent="0.2">
      <c r="A678" s="977" t="str">
        <f t="shared" si="20"/>
        <v>EF_06_73</v>
      </c>
      <c r="B678" s="979">
        <f t="shared" si="21"/>
        <v>73</v>
      </c>
      <c r="C678" s="1069" t="s">
        <v>111</v>
      </c>
      <c r="D678" s="1072" t="s">
        <v>504</v>
      </c>
      <c r="E678" s="1070">
        <v>676</v>
      </c>
      <c r="F678" s="1066" t="s">
        <v>3466</v>
      </c>
      <c r="G678" s="1067" t="s">
        <v>3467</v>
      </c>
      <c r="H678" s="1068">
        <v>1</v>
      </c>
      <c r="I678" s="2"/>
      <c r="K678" s="1072"/>
    </row>
    <row r="679" spans="1:11" x14ac:dyDescent="0.2">
      <c r="A679" s="977" t="str">
        <f t="shared" si="20"/>
        <v>EF_06_74</v>
      </c>
      <c r="B679" s="979">
        <f t="shared" si="21"/>
        <v>74</v>
      </c>
      <c r="C679" s="1069" t="s">
        <v>111</v>
      </c>
      <c r="D679" s="1072" t="s">
        <v>504</v>
      </c>
      <c r="E679" s="1070">
        <v>677</v>
      </c>
      <c r="F679" s="1066" t="s">
        <v>3468</v>
      </c>
      <c r="G679" s="1067" t="s">
        <v>3469</v>
      </c>
      <c r="H679" s="1068">
        <v>1</v>
      </c>
      <c r="I679" s="2"/>
      <c r="K679" s="1072"/>
    </row>
    <row r="680" spans="1:11" x14ac:dyDescent="0.2">
      <c r="A680" s="977" t="str">
        <f t="shared" si="20"/>
        <v>EF_06_75</v>
      </c>
      <c r="B680" s="979">
        <f t="shared" si="21"/>
        <v>75</v>
      </c>
      <c r="C680" s="1069" t="s">
        <v>111</v>
      </c>
      <c r="D680" s="1072" t="s">
        <v>504</v>
      </c>
      <c r="E680" s="1070">
        <v>678</v>
      </c>
      <c r="F680" s="1066" t="s">
        <v>3470</v>
      </c>
      <c r="G680" s="1067" t="s">
        <v>3471</v>
      </c>
      <c r="H680" s="1068">
        <v>1</v>
      </c>
      <c r="I680" s="2"/>
      <c r="K680" s="1072"/>
    </row>
    <row r="681" spans="1:11" x14ac:dyDescent="0.2">
      <c r="A681" s="977" t="str">
        <f t="shared" si="20"/>
        <v>EF_06_76</v>
      </c>
      <c r="B681" s="979">
        <f t="shared" si="21"/>
        <v>76</v>
      </c>
      <c r="C681" s="1069" t="s">
        <v>111</v>
      </c>
      <c r="D681" s="1072" t="s">
        <v>504</v>
      </c>
      <c r="E681" s="1070">
        <v>679</v>
      </c>
      <c r="F681" s="1066" t="s">
        <v>3472</v>
      </c>
      <c r="G681" s="1067" t="s">
        <v>3473</v>
      </c>
      <c r="H681" s="1068">
        <v>1</v>
      </c>
      <c r="I681" s="2"/>
      <c r="K681" s="1072"/>
    </row>
    <row r="682" spans="1:11" x14ac:dyDescent="0.2">
      <c r="A682" s="977" t="str">
        <f t="shared" si="20"/>
        <v>EF_06_77</v>
      </c>
      <c r="B682" s="979">
        <f t="shared" si="21"/>
        <v>77</v>
      </c>
      <c r="C682" s="1069" t="s">
        <v>111</v>
      </c>
      <c r="D682" s="1072" t="s">
        <v>504</v>
      </c>
      <c r="E682" s="1070">
        <v>680</v>
      </c>
      <c r="F682" s="1066" t="s">
        <v>3474</v>
      </c>
      <c r="G682" s="1067" t="s">
        <v>3475</v>
      </c>
      <c r="H682" s="1068">
        <v>1</v>
      </c>
      <c r="I682" s="2"/>
      <c r="K682" s="1072"/>
    </row>
    <row r="683" spans="1:11" x14ac:dyDescent="0.2">
      <c r="A683" s="977" t="str">
        <f t="shared" si="20"/>
        <v>EF_06_78</v>
      </c>
      <c r="B683" s="979">
        <f t="shared" si="21"/>
        <v>78</v>
      </c>
      <c r="C683" s="1069" t="s">
        <v>111</v>
      </c>
      <c r="D683" s="1072" t="s">
        <v>504</v>
      </c>
      <c r="E683" s="1070">
        <v>681</v>
      </c>
      <c r="F683" s="1066" t="s">
        <v>3476</v>
      </c>
      <c r="G683" s="1067" t="s">
        <v>3477</v>
      </c>
      <c r="H683" s="1068">
        <v>1</v>
      </c>
      <c r="I683" s="2"/>
      <c r="K683" s="1072"/>
    </row>
    <row r="684" spans="1:11" x14ac:dyDescent="0.2">
      <c r="A684" s="977" t="str">
        <f t="shared" si="20"/>
        <v>EF_06_79</v>
      </c>
      <c r="B684" s="979">
        <f t="shared" si="21"/>
        <v>79</v>
      </c>
      <c r="C684" s="1069" t="s">
        <v>111</v>
      </c>
      <c r="D684" s="1072" t="s">
        <v>504</v>
      </c>
      <c r="E684" s="1070">
        <v>682</v>
      </c>
      <c r="F684" s="1066" t="s">
        <v>3478</v>
      </c>
      <c r="G684" s="1067" t="s">
        <v>3479</v>
      </c>
      <c r="H684" s="1068">
        <v>1</v>
      </c>
      <c r="I684" s="2"/>
      <c r="K684" s="1072"/>
    </row>
    <row r="685" spans="1:11" x14ac:dyDescent="0.2">
      <c r="A685" s="977" t="str">
        <f t="shared" si="20"/>
        <v>EF_06_80</v>
      </c>
      <c r="B685" s="979">
        <f t="shared" si="21"/>
        <v>80</v>
      </c>
      <c r="C685" s="1069" t="s">
        <v>111</v>
      </c>
      <c r="D685" s="1072" t="s">
        <v>504</v>
      </c>
      <c r="E685" s="1070">
        <v>683</v>
      </c>
      <c r="F685" s="1066" t="s">
        <v>3480</v>
      </c>
      <c r="G685" s="1067" t="s">
        <v>3481</v>
      </c>
      <c r="H685" s="1068">
        <v>1</v>
      </c>
      <c r="I685" s="2"/>
      <c r="K685" s="1072"/>
    </row>
    <row r="686" spans="1:11" x14ac:dyDescent="0.2">
      <c r="A686" s="977" t="str">
        <f t="shared" si="20"/>
        <v>EF_06_81</v>
      </c>
      <c r="B686" s="979">
        <f t="shared" si="21"/>
        <v>81</v>
      </c>
      <c r="C686" s="1069" t="s">
        <v>111</v>
      </c>
      <c r="D686" s="1072" t="s">
        <v>504</v>
      </c>
      <c r="E686" s="1070">
        <v>684</v>
      </c>
      <c r="F686" s="1066" t="s">
        <v>3482</v>
      </c>
      <c r="G686" s="1067" t="s">
        <v>3483</v>
      </c>
      <c r="H686" s="1068">
        <v>1</v>
      </c>
      <c r="I686" s="2"/>
      <c r="K686" s="1072"/>
    </row>
    <row r="687" spans="1:11" x14ac:dyDescent="0.2">
      <c r="A687" s="977" t="str">
        <f t="shared" si="20"/>
        <v>EF_06_82</v>
      </c>
      <c r="B687" s="979">
        <f t="shared" si="21"/>
        <v>82</v>
      </c>
      <c r="C687" s="1069" t="s">
        <v>111</v>
      </c>
      <c r="D687" s="1072" t="s">
        <v>504</v>
      </c>
      <c r="E687" s="1070">
        <v>685</v>
      </c>
      <c r="F687" s="1066" t="s">
        <v>3484</v>
      </c>
      <c r="G687" s="1067" t="s">
        <v>3485</v>
      </c>
      <c r="H687" s="1068">
        <v>1</v>
      </c>
      <c r="I687" s="2"/>
      <c r="K687" s="1072"/>
    </row>
    <row r="688" spans="1:11" x14ac:dyDescent="0.2">
      <c r="A688" s="977" t="str">
        <f t="shared" si="20"/>
        <v>EF_06_83</v>
      </c>
      <c r="B688" s="979">
        <f t="shared" si="21"/>
        <v>83</v>
      </c>
      <c r="C688" s="1069" t="s">
        <v>111</v>
      </c>
      <c r="D688" s="1072" t="s">
        <v>504</v>
      </c>
      <c r="E688" s="1070">
        <v>686</v>
      </c>
      <c r="F688" s="1066" t="s">
        <v>3486</v>
      </c>
      <c r="G688" s="1067" t="s">
        <v>3487</v>
      </c>
      <c r="H688" s="1068">
        <v>1</v>
      </c>
      <c r="I688" s="2"/>
      <c r="K688" s="1072"/>
    </row>
    <row r="689" spans="1:11" x14ac:dyDescent="0.2">
      <c r="A689" s="977" t="str">
        <f t="shared" si="20"/>
        <v>EF_06_84</v>
      </c>
      <c r="B689" s="979">
        <f t="shared" si="21"/>
        <v>84</v>
      </c>
      <c r="C689" s="1069" t="s">
        <v>111</v>
      </c>
      <c r="D689" s="1072" t="s">
        <v>504</v>
      </c>
      <c r="E689" s="1070">
        <v>687</v>
      </c>
      <c r="F689" s="1066" t="s">
        <v>3488</v>
      </c>
      <c r="G689" s="1067" t="s">
        <v>3489</v>
      </c>
      <c r="H689" s="1068">
        <v>1</v>
      </c>
      <c r="I689" s="2"/>
      <c r="K689" s="1072"/>
    </row>
    <row r="690" spans="1:11" x14ac:dyDescent="0.2">
      <c r="A690" s="977" t="str">
        <f t="shared" si="20"/>
        <v>EF_06_85</v>
      </c>
      <c r="B690" s="979">
        <f t="shared" si="21"/>
        <v>85</v>
      </c>
      <c r="C690" s="1069" t="s">
        <v>111</v>
      </c>
      <c r="D690" s="1072" t="s">
        <v>504</v>
      </c>
      <c r="E690" s="1070">
        <v>688</v>
      </c>
      <c r="F690" s="1066" t="s">
        <v>3490</v>
      </c>
      <c r="G690" s="1067" t="s">
        <v>3491</v>
      </c>
      <c r="H690" s="1068">
        <v>1</v>
      </c>
      <c r="I690" s="2"/>
      <c r="K690" s="1072"/>
    </row>
    <row r="691" spans="1:11" x14ac:dyDescent="0.2">
      <c r="A691" s="977" t="str">
        <f t="shared" si="20"/>
        <v>EF_06_86</v>
      </c>
      <c r="B691" s="979">
        <f t="shared" si="21"/>
        <v>86</v>
      </c>
      <c r="C691" s="1069" t="s">
        <v>111</v>
      </c>
      <c r="D691" s="1072" t="s">
        <v>504</v>
      </c>
      <c r="E691" s="1070">
        <v>689</v>
      </c>
      <c r="F691" s="1066" t="s">
        <v>3492</v>
      </c>
      <c r="G691" s="1067" t="s">
        <v>3493</v>
      </c>
      <c r="H691" s="1068">
        <v>1</v>
      </c>
      <c r="I691" s="2"/>
      <c r="K691" s="1072"/>
    </row>
    <row r="692" spans="1:11" x14ac:dyDescent="0.2">
      <c r="A692" s="977" t="str">
        <f t="shared" si="20"/>
        <v>EF_06_87</v>
      </c>
      <c r="B692" s="979">
        <f t="shared" si="21"/>
        <v>87</v>
      </c>
      <c r="C692" s="1069" t="s">
        <v>111</v>
      </c>
      <c r="D692" s="1072" t="s">
        <v>504</v>
      </c>
      <c r="E692" s="1070">
        <v>690</v>
      </c>
      <c r="F692" s="1066" t="s">
        <v>3494</v>
      </c>
      <c r="G692" s="1067" t="s">
        <v>3495</v>
      </c>
      <c r="H692" s="1068">
        <v>1</v>
      </c>
      <c r="I692" s="2"/>
      <c r="K692" s="1072"/>
    </row>
    <row r="693" spans="1:11" x14ac:dyDescent="0.2">
      <c r="A693" s="977" t="str">
        <f t="shared" si="20"/>
        <v>EF_06_88</v>
      </c>
      <c r="B693" s="979">
        <f t="shared" si="21"/>
        <v>88</v>
      </c>
      <c r="C693" s="1069" t="s">
        <v>111</v>
      </c>
      <c r="D693" s="1072" t="s">
        <v>504</v>
      </c>
      <c r="E693" s="1070">
        <v>691</v>
      </c>
      <c r="F693" s="1066" t="s">
        <v>3496</v>
      </c>
      <c r="G693" s="1067" t="s">
        <v>3497</v>
      </c>
      <c r="H693" s="1068">
        <v>1</v>
      </c>
      <c r="I693" s="2"/>
      <c r="K693" s="1072"/>
    </row>
    <row r="694" spans="1:11" x14ac:dyDescent="0.2">
      <c r="A694" s="977" t="str">
        <f t="shared" si="20"/>
        <v>EF_06_89</v>
      </c>
      <c r="B694" s="979">
        <f t="shared" si="21"/>
        <v>89</v>
      </c>
      <c r="C694" s="1069" t="s">
        <v>111</v>
      </c>
      <c r="D694" s="1072" t="s">
        <v>504</v>
      </c>
      <c r="E694" s="1070">
        <v>692</v>
      </c>
      <c r="F694" s="1066" t="s">
        <v>3498</v>
      </c>
      <c r="G694" s="1067" t="s">
        <v>3499</v>
      </c>
      <c r="H694" s="1068">
        <v>1</v>
      </c>
      <c r="I694" s="2"/>
      <c r="K694" s="1072"/>
    </row>
    <row r="695" spans="1:11" x14ac:dyDescent="0.2">
      <c r="A695" s="977" t="str">
        <f t="shared" si="20"/>
        <v>EF_06_90</v>
      </c>
      <c r="B695" s="979">
        <f t="shared" si="21"/>
        <v>90</v>
      </c>
      <c r="C695" s="1069" t="s">
        <v>111</v>
      </c>
      <c r="D695" s="1072" t="s">
        <v>504</v>
      </c>
      <c r="E695" s="1070">
        <v>693</v>
      </c>
      <c r="F695" s="1066" t="s">
        <v>3500</v>
      </c>
      <c r="G695" s="1067" t="s">
        <v>3501</v>
      </c>
      <c r="H695" s="1068">
        <v>1</v>
      </c>
      <c r="I695" s="2"/>
      <c r="K695" s="1072"/>
    </row>
    <row r="696" spans="1:11" x14ac:dyDescent="0.2">
      <c r="A696" s="977" t="str">
        <f t="shared" si="20"/>
        <v>EF_06_91</v>
      </c>
      <c r="B696" s="979">
        <f t="shared" si="21"/>
        <v>91</v>
      </c>
      <c r="C696" s="1069" t="s">
        <v>111</v>
      </c>
      <c r="D696" s="1072" t="s">
        <v>504</v>
      </c>
      <c r="E696" s="1070">
        <v>694</v>
      </c>
      <c r="F696" s="1066" t="s">
        <v>3502</v>
      </c>
      <c r="G696" s="1067" t="s">
        <v>3503</v>
      </c>
      <c r="H696" s="1068">
        <v>1</v>
      </c>
      <c r="I696" s="2"/>
      <c r="K696" s="1072"/>
    </row>
    <row r="697" spans="1:11" x14ac:dyDescent="0.2">
      <c r="A697" s="977" t="str">
        <f t="shared" si="20"/>
        <v>EF_06_92</v>
      </c>
      <c r="B697" s="979">
        <f t="shared" si="21"/>
        <v>92</v>
      </c>
      <c r="C697" s="1069" t="s">
        <v>111</v>
      </c>
      <c r="D697" s="1072" t="s">
        <v>504</v>
      </c>
      <c r="E697" s="1070">
        <v>695</v>
      </c>
      <c r="F697" s="1066" t="s">
        <v>3504</v>
      </c>
      <c r="G697" s="1067" t="s">
        <v>3505</v>
      </c>
      <c r="H697" s="1068">
        <v>1</v>
      </c>
      <c r="I697" s="2"/>
      <c r="K697" s="1072"/>
    </row>
    <row r="698" spans="1:11" x14ac:dyDescent="0.2">
      <c r="A698" s="977" t="str">
        <f t="shared" si="20"/>
        <v>EF_06_93</v>
      </c>
      <c r="B698" s="979">
        <f t="shared" si="21"/>
        <v>93</v>
      </c>
      <c r="C698" s="1069" t="s">
        <v>111</v>
      </c>
      <c r="D698" s="1072" t="s">
        <v>504</v>
      </c>
      <c r="E698" s="1070">
        <v>696</v>
      </c>
      <c r="F698" s="1066" t="s">
        <v>3506</v>
      </c>
      <c r="G698" s="1067" t="s">
        <v>3507</v>
      </c>
      <c r="H698" s="1068">
        <v>1</v>
      </c>
      <c r="I698" s="2"/>
      <c r="K698" s="1072"/>
    </row>
    <row r="699" spans="1:11" x14ac:dyDescent="0.2">
      <c r="A699" s="977" t="str">
        <f t="shared" si="20"/>
        <v>EF_06_94</v>
      </c>
      <c r="B699" s="979">
        <f t="shared" si="21"/>
        <v>94</v>
      </c>
      <c r="C699" s="1069" t="s">
        <v>111</v>
      </c>
      <c r="D699" s="1072" t="s">
        <v>504</v>
      </c>
      <c r="E699" s="1070">
        <v>697</v>
      </c>
      <c r="F699" s="1066" t="s">
        <v>3508</v>
      </c>
      <c r="G699" s="1067" t="s">
        <v>3509</v>
      </c>
      <c r="H699" s="1068">
        <v>1</v>
      </c>
      <c r="I699" s="2"/>
      <c r="K699" s="1072"/>
    </row>
    <row r="700" spans="1:11" x14ac:dyDescent="0.2">
      <c r="A700" s="977" t="str">
        <f t="shared" si="20"/>
        <v>EF_06_95</v>
      </c>
      <c r="B700" s="979">
        <f t="shared" si="21"/>
        <v>95</v>
      </c>
      <c r="C700" s="1069" t="s">
        <v>111</v>
      </c>
      <c r="D700" s="1072" t="s">
        <v>504</v>
      </c>
      <c r="E700" s="1070">
        <v>698</v>
      </c>
      <c r="F700" s="1066" t="s">
        <v>3510</v>
      </c>
      <c r="G700" s="1067" t="s">
        <v>3511</v>
      </c>
      <c r="H700" s="1068">
        <v>1</v>
      </c>
      <c r="I700" s="2"/>
      <c r="K700" s="1072"/>
    </row>
    <row r="701" spans="1:11" x14ac:dyDescent="0.2">
      <c r="A701" s="977" t="str">
        <f t="shared" si="20"/>
        <v>EF_06_96</v>
      </c>
      <c r="B701" s="979">
        <f t="shared" si="21"/>
        <v>96</v>
      </c>
      <c r="C701" s="1069" t="s">
        <v>111</v>
      </c>
      <c r="D701" s="1072" t="s">
        <v>504</v>
      </c>
      <c r="E701" s="1070">
        <v>699</v>
      </c>
      <c r="F701" s="1066" t="s">
        <v>3512</v>
      </c>
      <c r="G701" s="1067" t="s">
        <v>3513</v>
      </c>
      <c r="H701" s="1068">
        <v>1</v>
      </c>
      <c r="I701" s="2"/>
      <c r="K701" s="1072"/>
    </row>
    <row r="702" spans="1:11" x14ac:dyDescent="0.2">
      <c r="A702" s="977" t="str">
        <f t="shared" si="20"/>
        <v>EF_06_97</v>
      </c>
      <c r="B702" s="979">
        <f t="shared" si="21"/>
        <v>97</v>
      </c>
      <c r="C702" s="1069" t="s">
        <v>111</v>
      </c>
      <c r="D702" s="1072" t="s">
        <v>504</v>
      </c>
      <c r="E702" s="1070">
        <v>700</v>
      </c>
      <c r="F702" s="1066" t="s">
        <v>3514</v>
      </c>
      <c r="G702" s="1067" t="s">
        <v>3515</v>
      </c>
      <c r="H702" s="1068">
        <v>1</v>
      </c>
      <c r="I702" s="2"/>
      <c r="K702" s="1072"/>
    </row>
    <row r="703" spans="1:11" x14ac:dyDescent="0.2">
      <c r="A703" s="977" t="str">
        <f t="shared" si="20"/>
        <v>EF_06_98</v>
      </c>
      <c r="B703" s="979">
        <f t="shared" si="21"/>
        <v>98</v>
      </c>
      <c r="C703" s="1069" t="s">
        <v>111</v>
      </c>
      <c r="D703" s="1072" t="s">
        <v>504</v>
      </c>
      <c r="E703" s="1070">
        <v>701</v>
      </c>
      <c r="F703" s="1066" t="s">
        <v>3516</v>
      </c>
      <c r="G703" s="1067" t="s">
        <v>3517</v>
      </c>
      <c r="H703" s="1068">
        <v>1</v>
      </c>
      <c r="I703" s="2"/>
      <c r="K703" s="1072"/>
    </row>
    <row r="704" spans="1:11" x14ac:dyDescent="0.2">
      <c r="A704" s="977" t="str">
        <f t="shared" si="20"/>
        <v>EF_06_99</v>
      </c>
      <c r="B704" s="979">
        <f t="shared" si="21"/>
        <v>99</v>
      </c>
      <c r="C704" s="1069" t="s">
        <v>111</v>
      </c>
      <c r="D704" s="1072" t="s">
        <v>504</v>
      </c>
      <c r="E704" s="1070">
        <v>702</v>
      </c>
      <c r="F704" s="1066" t="s">
        <v>3518</v>
      </c>
      <c r="G704" s="1067" t="s">
        <v>3519</v>
      </c>
      <c r="H704" s="1068">
        <v>1</v>
      </c>
      <c r="I704" s="2"/>
      <c r="K704" s="1072"/>
    </row>
    <row r="705" spans="1:11" x14ac:dyDescent="0.2">
      <c r="A705" s="977" t="str">
        <f t="shared" si="20"/>
        <v>EF_06_100</v>
      </c>
      <c r="B705" s="979">
        <f t="shared" si="21"/>
        <v>100</v>
      </c>
      <c r="C705" s="1069" t="s">
        <v>111</v>
      </c>
      <c r="D705" s="1072" t="s">
        <v>504</v>
      </c>
      <c r="E705" s="1070">
        <v>703</v>
      </c>
      <c r="F705" s="1066" t="s">
        <v>3520</v>
      </c>
      <c r="G705" s="1067" t="s">
        <v>3521</v>
      </c>
      <c r="H705" s="1068">
        <v>1</v>
      </c>
      <c r="I705" s="2"/>
      <c r="K705" s="1072"/>
    </row>
    <row r="706" spans="1:11" x14ac:dyDescent="0.2">
      <c r="A706" s="977" t="str">
        <f t="shared" si="20"/>
        <v>EF_06_101</v>
      </c>
      <c r="B706" s="979">
        <f t="shared" si="21"/>
        <v>101</v>
      </c>
      <c r="C706" s="1069" t="s">
        <v>111</v>
      </c>
      <c r="D706" s="1072" t="s">
        <v>504</v>
      </c>
      <c r="E706" s="1070">
        <v>704</v>
      </c>
      <c r="F706" s="1066" t="s">
        <v>3522</v>
      </c>
      <c r="G706" s="1067" t="s">
        <v>3523</v>
      </c>
      <c r="H706" s="1068">
        <v>1</v>
      </c>
      <c r="I706" s="2"/>
      <c r="K706" s="1072"/>
    </row>
    <row r="707" spans="1:11" x14ac:dyDescent="0.2">
      <c r="A707" s="977" t="str">
        <f t="shared" ref="A707:A770" si="22">CONCATENATE(C707,"_",D707,"_",B707)</f>
        <v>EF_06_102</v>
      </c>
      <c r="B707" s="979">
        <f t="shared" si="21"/>
        <v>102</v>
      </c>
      <c r="C707" s="1069" t="s">
        <v>111</v>
      </c>
      <c r="D707" s="1072" t="s">
        <v>504</v>
      </c>
      <c r="E707" s="1070">
        <v>705</v>
      </c>
      <c r="F707" s="1066" t="s">
        <v>3524</v>
      </c>
      <c r="G707" s="1067" t="s">
        <v>3525</v>
      </c>
      <c r="H707" s="1068">
        <v>1</v>
      </c>
      <c r="I707" s="2"/>
      <c r="K707" s="1072"/>
    </row>
    <row r="708" spans="1:11" x14ac:dyDescent="0.2">
      <c r="A708" s="977" t="str">
        <f t="shared" si="22"/>
        <v>EF_06_103</v>
      </c>
      <c r="B708" s="979">
        <f t="shared" si="21"/>
        <v>103</v>
      </c>
      <c r="C708" s="1069" t="s">
        <v>111</v>
      </c>
      <c r="D708" s="1072" t="s">
        <v>504</v>
      </c>
      <c r="E708" s="1070">
        <v>706</v>
      </c>
      <c r="F708" s="1066" t="s">
        <v>3526</v>
      </c>
      <c r="G708" s="1067" t="s">
        <v>3527</v>
      </c>
      <c r="H708" s="1068">
        <v>1</v>
      </c>
      <c r="I708" s="2"/>
      <c r="K708" s="1072"/>
    </row>
    <row r="709" spans="1:11" x14ac:dyDescent="0.2">
      <c r="A709" s="977" t="str">
        <f t="shared" si="22"/>
        <v>EF_06_104</v>
      </c>
      <c r="B709" s="979">
        <f t="shared" ref="B709:B772" si="23">IF(D709&lt;&gt;"",IF(D709=D708,B708+1,1),0)</f>
        <v>104</v>
      </c>
      <c r="C709" s="1069" t="s">
        <v>111</v>
      </c>
      <c r="D709" s="1072" t="s">
        <v>504</v>
      </c>
      <c r="E709" s="1070">
        <v>707</v>
      </c>
      <c r="F709" s="1066" t="s">
        <v>3528</v>
      </c>
      <c r="G709" s="1067" t="s">
        <v>3529</v>
      </c>
      <c r="H709" s="1068">
        <v>1</v>
      </c>
      <c r="I709" s="2"/>
      <c r="K709" s="1072"/>
    </row>
    <row r="710" spans="1:11" x14ac:dyDescent="0.2">
      <c r="A710" s="977" t="str">
        <f t="shared" si="22"/>
        <v>EF_06_105</v>
      </c>
      <c r="B710" s="979">
        <f t="shared" si="23"/>
        <v>105</v>
      </c>
      <c r="C710" s="1069" t="s">
        <v>111</v>
      </c>
      <c r="D710" s="1072" t="s">
        <v>504</v>
      </c>
      <c r="E710" s="1070">
        <v>708</v>
      </c>
      <c r="F710" s="1066" t="s">
        <v>3530</v>
      </c>
      <c r="G710" s="1067" t="s">
        <v>3531</v>
      </c>
      <c r="H710" s="1068">
        <v>1</v>
      </c>
      <c r="I710" s="2"/>
      <c r="K710" s="1072"/>
    </row>
    <row r="711" spans="1:11" x14ac:dyDescent="0.2">
      <c r="A711" s="977" t="str">
        <f t="shared" si="22"/>
        <v>EF_06_106</v>
      </c>
      <c r="B711" s="979">
        <f t="shared" si="23"/>
        <v>106</v>
      </c>
      <c r="C711" s="1069" t="s">
        <v>111</v>
      </c>
      <c r="D711" s="1072" t="s">
        <v>504</v>
      </c>
      <c r="E711" s="1070">
        <v>709</v>
      </c>
      <c r="F711" s="1066" t="s">
        <v>3532</v>
      </c>
      <c r="G711" s="1067" t="s">
        <v>3533</v>
      </c>
      <c r="H711" s="1068">
        <v>1</v>
      </c>
      <c r="I711" s="2"/>
      <c r="K711" s="1072"/>
    </row>
    <row r="712" spans="1:11" x14ac:dyDescent="0.2">
      <c r="A712" s="977" t="str">
        <f t="shared" si="22"/>
        <v>EF_06_107</v>
      </c>
      <c r="B712" s="979">
        <f t="shared" si="23"/>
        <v>107</v>
      </c>
      <c r="C712" s="1069" t="s">
        <v>111</v>
      </c>
      <c r="D712" s="1072" t="s">
        <v>504</v>
      </c>
      <c r="E712" s="1070">
        <v>710</v>
      </c>
      <c r="F712" s="1066" t="s">
        <v>3534</v>
      </c>
      <c r="G712" s="1067" t="s">
        <v>3535</v>
      </c>
      <c r="H712" s="1068">
        <v>1</v>
      </c>
      <c r="I712" s="2"/>
      <c r="K712" s="1072"/>
    </row>
    <row r="713" spans="1:11" x14ac:dyDescent="0.2">
      <c r="A713" s="977" t="str">
        <f t="shared" si="22"/>
        <v>EF_06_108</v>
      </c>
      <c r="B713" s="979">
        <f t="shared" si="23"/>
        <v>108</v>
      </c>
      <c r="C713" s="1069" t="s">
        <v>111</v>
      </c>
      <c r="D713" s="1072" t="s">
        <v>504</v>
      </c>
      <c r="E713" s="1070">
        <v>711</v>
      </c>
      <c r="F713" s="1066" t="s">
        <v>3536</v>
      </c>
      <c r="G713" s="1067" t="s">
        <v>3537</v>
      </c>
      <c r="H713" s="1068">
        <v>1</v>
      </c>
      <c r="I713" s="2"/>
      <c r="K713" s="1072"/>
    </row>
    <row r="714" spans="1:11" x14ac:dyDescent="0.2">
      <c r="A714" s="977" t="str">
        <f t="shared" si="22"/>
        <v>EF_06_109</v>
      </c>
      <c r="B714" s="979">
        <f t="shared" si="23"/>
        <v>109</v>
      </c>
      <c r="C714" s="1069" t="s">
        <v>111</v>
      </c>
      <c r="D714" s="1072" t="s">
        <v>504</v>
      </c>
      <c r="E714" s="1070">
        <v>712</v>
      </c>
      <c r="F714" s="1066" t="s">
        <v>3538</v>
      </c>
      <c r="G714" s="1067" t="s">
        <v>3539</v>
      </c>
      <c r="H714" s="1068">
        <v>1</v>
      </c>
      <c r="I714" s="2"/>
      <c r="K714" s="1072"/>
    </row>
    <row r="715" spans="1:11" x14ac:dyDescent="0.2">
      <c r="A715" s="977" t="str">
        <f t="shared" si="22"/>
        <v>EF_06_110</v>
      </c>
      <c r="B715" s="979">
        <f t="shared" si="23"/>
        <v>110</v>
      </c>
      <c r="C715" s="1069" t="s">
        <v>111</v>
      </c>
      <c r="D715" s="1072" t="s">
        <v>504</v>
      </c>
      <c r="E715" s="1070">
        <v>713</v>
      </c>
      <c r="F715" s="1066" t="s">
        <v>3540</v>
      </c>
      <c r="G715" s="1067" t="s">
        <v>3541</v>
      </c>
      <c r="H715" s="1068">
        <v>1</v>
      </c>
      <c r="I715" s="2"/>
      <c r="K715" s="1072"/>
    </row>
    <row r="716" spans="1:11" x14ac:dyDescent="0.2">
      <c r="A716" s="977" t="str">
        <f t="shared" si="22"/>
        <v>EF_06_111</v>
      </c>
      <c r="B716" s="979">
        <f t="shared" si="23"/>
        <v>111</v>
      </c>
      <c r="C716" s="1069" t="s">
        <v>111</v>
      </c>
      <c r="D716" s="1072" t="s">
        <v>504</v>
      </c>
      <c r="E716" s="1070">
        <v>714</v>
      </c>
      <c r="F716" s="1066" t="s">
        <v>3542</v>
      </c>
      <c r="G716" s="1067" t="s">
        <v>3543</v>
      </c>
      <c r="H716" s="1068">
        <v>1</v>
      </c>
      <c r="I716" s="2"/>
      <c r="K716" s="1072"/>
    </row>
    <row r="717" spans="1:11" x14ac:dyDescent="0.2">
      <c r="A717" s="977" t="str">
        <f t="shared" si="22"/>
        <v>EF_06_112</v>
      </c>
      <c r="B717" s="979">
        <f t="shared" si="23"/>
        <v>112</v>
      </c>
      <c r="C717" s="1069" t="s">
        <v>111</v>
      </c>
      <c r="D717" s="1072" t="s">
        <v>504</v>
      </c>
      <c r="E717" s="1070">
        <v>715</v>
      </c>
      <c r="F717" s="1066" t="s">
        <v>3544</v>
      </c>
      <c r="G717" s="1067" t="s">
        <v>3545</v>
      </c>
      <c r="H717" s="1068">
        <v>1</v>
      </c>
      <c r="I717" s="2"/>
      <c r="K717" s="1072"/>
    </row>
    <row r="718" spans="1:11" x14ac:dyDescent="0.2">
      <c r="A718" s="977" t="str">
        <f t="shared" si="22"/>
        <v>EF_06_113</v>
      </c>
      <c r="B718" s="979">
        <f t="shared" si="23"/>
        <v>113</v>
      </c>
      <c r="C718" s="1069" t="s">
        <v>111</v>
      </c>
      <c r="D718" s="1072" t="s">
        <v>504</v>
      </c>
      <c r="E718" s="1070">
        <v>716</v>
      </c>
      <c r="F718" s="1066" t="s">
        <v>3546</v>
      </c>
      <c r="G718" s="1067" t="s">
        <v>3547</v>
      </c>
      <c r="H718" s="1068">
        <v>1</v>
      </c>
      <c r="I718" s="2"/>
      <c r="K718" s="1072"/>
    </row>
    <row r="719" spans="1:11" x14ac:dyDescent="0.2">
      <c r="A719" s="977" t="str">
        <f t="shared" si="22"/>
        <v>EF_06_114</v>
      </c>
      <c r="B719" s="979">
        <f t="shared" si="23"/>
        <v>114</v>
      </c>
      <c r="C719" s="1069" t="s">
        <v>111</v>
      </c>
      <c r="D719" s="1072" t="s">
        <v>504</v>
      </c>
      <c r="E719" s="1070">
        <v>717</v>
      </c>
      <c r="F719" s="1066" t="s">
        <v>3548</v>
      </c>
      <c r="G719" s="1067" t="s">
        <v>3549</v>
      </c>
      <c r="H719" s="1068">
        <v>1</v>
      </c>
      <c r="I719" s="2"/>
      <c r="K719" s="1072"/>
    </row>
    <row r="720" spans="1:11" x14ac:dyDescent="0.2">
      <c r="A720" s="977" t="str">
        <f t="shared" si="22"/>
        <v>EF_06_115</v>
      </c>
      <c r="B720" s="979">
        <f t="shared" si="23"/>
        <v>115</v>
      </c>
      <c r="C720" s="1069" t="s">
        <v>111</v>
      </c>
      <c r="D720" s="1072" t="s">
        <v>504</v>
      </c>
      <c r="E720" s="1070">
        <v>718</v>
      </c>
      <c r="F720" s="1066" t="s">
        <v>3550</v>
      </c>
      <c r="G720" s="1067" t="s">
        <v>3551</v>
      </c>
      <c r="H720" s="1068">
        <v>1</v>
      </c>
      <c r="I720" s="2"/>
      <c r="K720" s="1072"/>
    </row>
    <row r="721" spans="1:11" x14ac:dyDescent="0.2">
      <c r="A721" s="977" t="str">
        <f t="shared" si="22"/>
        <v>EF_06_116</v>
      </c>
      <c r="B721" s="979">
        <f t="shared" si="23"/>
        <v>116</v>
      </c>
      <c r="C721" s="1069" t="s">
        <v>111</v>
      </c>
      <c r="D721" s="1072" t="s">
        <v>504</v>
      </c>
      <c r="E721" s="1070">
        <v>719</v>
      </c>
      <c r="F721" s="1066" t="s">
        <v>3552</v>
      </c>
      <c r="G721" s="1067" t="s">
        <v>3553</v>
      </c>
      <c r="H721" s="1068">
        <v>1</v>
      </c>
      <c r="I721" s="2"/>
      <c r="K721" s="1072"/>
    </row>
    <row r="722" spans="1:11" x14ac:dyDescent="0.2">
      <c r="A722" s="977" t="str">
        <f t="shared" si="22"/>
        <v>EF_06_117</v>
      </c>
      <c r="B722" s="979">
        <f t="shared" si="23"/>
        <v>117</v>
      </c>
      <c r="C722" s="1069" t="s">
        <v>111</v>
      </c>
      <c r="D722" s="1072" t="s">
        <v>504</v>
      </c>
      <c r="E722" s="1070">
        <v>720</v>
      </c>
      <c r="F722" s="1066" t="s">
        <v>3554</v>
      </c>
      <c r="G722" s="1067" t="s">
        <v>3555</v>
      </c>
      <c r="H722" s="1068">
        <v>1</v>
      </c>
      <c r="I722" s="2"/>
      <c r="K722" s="1072"/>
    </row>
    <row r="723" spans="1:11" x14ac:dyDescent="0.2">
      <c r="A723" s="977" t="str">
        <f t="shared" si="22"/>
        <v>EF_06_118</v>
      </c>
      <c r="B723" s="979">
        <f t="shared" si="23"/>
        <v>118</v>
      </c>
      <c r="C723" s="1069" t="s">
        <v>111</v>
      </c>
      <c r="D723" s="1072" t="s">
        <v>504</v>
      </c>
      <c r="E723" s="1070">
        <v>721</v>
      </c>
      <c r="F723" s="1066" t="s">
        <v>3556</v>
      </c>
      <c r="G723" s="1067" t="s">
        <v>3557</v>
      </c>
      <c r="H723" s="1068">
        <v>1</v>
      </c>
      <c r="I723" s="2"/>
      <c r="K723" s="1072"/>
    </row>
    <row r="724" spans="1:11" x14ac:dyDescent="0.2">
      <c r="A724" s="977" t="str">
        <f t="shared" si="22"/>
        <v>EF_06_119</v>
      </c>
      <c r="B724" s="979">
        <f t="shared" si="23"/>
        <v>119</v>
      </c>
      <c r="C724" s="1069" t="s">
        <v>111</v>
      </c>
      <c r="D724" s="1072" t="s">
        <v>504</v>
      </c>
      <c r="E724" s="1070">
        <v>722</v>
      </c>
      <c r="F724" s="1066" t="s">
        <v>3558</v>
      </c>
      <c r="G724" s="1067" t="s">
        <v>3559</v>
      </c>
      <c r="H724" s="1068">
        <v>1</v>
      </c>
      <c r="I724" s="2"/>
      <c r="K724" s="1072"/>
    </row>
    <row r="725" spans="1:11" x14ac:dyDescent="0.2">
      <c r="A725" s="977" t="str">
        <f t="shared" si="22"/>
        <v>EF_06_120</v>
      </c>
      <c r="B725" s="979">
        <f t="shared" si="23"/>
        <v>120</v>
      </c>
      <c r="C725" s="1069" t="s">
        <v>111</v>
      </c>
      <c r="D725" s="1072" t="s">
        <v>504</v>
      </c>
      <c r="E725" s="1070">
        <v>723</v>
      </c>
      <c r="F725" s="1066" t="s">
        <v>3560</v>
      </c>
      <c r="G725" s="1067" t="s">
        <v>3561</v>
      </c>
      <c r="H725" s="1068">
        <v>1</v>
      </c>
      <c r="I725" s="2"/>
      <c r="K725" s="1072"/>
    </row>
    <row r="726" spans="1:11" x14ac:dyDescent="0.2">
      <c r="A726" s="977" t="str">
        <f t="shared" si="22"/>
        <v>EF_06_121</v>
      </c>
      <c r="B726" s="979">
        <f t="shared" si="23"/>
        <v>121</v>
      </c>
      <c r="C726" s="1069" t="s">
        <v>111</v>
      </c>
      <c r="D726" s="1072" t="s">
        <v>504</v>
      </c>
      <c r="E726" s="1070">
        <v>724</v>
      </c>
      <c r="F726" s="1066" t="s">
        <v>3562</v>
      </c>
      <c r="G726" s="1067" t="s">
        <v>3563</v>
      </c>
      <c r="H726" s="1068">
        <v>1</v>
      </c>
      <c r="I726" s="2"/>
      <c r="K726" s="1072"/>
    </row>
    <row r="727" spans="1:11" x14ac:dyDescent="0.2">
      <c r="A727" s="977" t="str">
        <f t="shared" si="22"/>
        <v>EF_06_122</v>
      </c>
      <c r="B727" s="979">
        <f t="shared" si="23"/>
        <v>122</v>
      </c>
      <c r="C727" s="1069" t="s">
        <v>111</v>
      </c>
      <c r="D727" s="1072" t="s">
        <v>504</v>
      </c>
      <c r="E727" s="1070">
        <v>725</v>
      </c>
      <c r="F727" s="1066" t="s">
        <v>3564</v>
      </c>
      <c r="G727" s="1067" t="s">
        <v>3565</v>
      </c>
      <c r="H727" s="1068">
        <v>1</v>
      </c>
      <c r="I727" s="2"/>
      <c r="K727" s="1072"/>
    </row>
    <row r="728" spans="1:11" x14ac:dyDescent="0.2">
      <c r="A728" s="977" t="str">
        <f t="shared" si="22"/>
        <v>EF_06_123</v>
      </c>
      <c r="B728" s="979">
        <f t="shared" si="23"/>
        <v>123</v>
      </c>
      <c r="C728" s="1069" t="s">
        <v>111</v>
      </c>
      <c r="D728" s="1072" t="s">
        <v>504</v>
      </c>
      <c r="E728" s="1070">
        <v>726</v>
      </c>
      <c r="F728" s="1066" t="s">
        <v>3566</v>
      </c>
      <c r="G728" s="1067" t="s">
        <v>3567</v>
      </c>
      <c r="H728" s="1068">
        <v>1</v>
      </c>
      <c r="I728" s="2"/>
      <c r="K728" s="1072"/>
    </row>
    <row r="729" spans="1:11" x14ac:dyDescent="0.2">
      <c r="A729" s="977" t="str">
        <f t="shared" si="22"/>
        <v>EF_06_124</v>
      </c>
      <c r="B729" s="979">
        <f t="shared" si="23"/>
        <v>124</v>
      </c>
      <c r="C729" s="1069" t="s">
        <v>111</v>
      </c>
      <c r="D729" s="1072" t="s">
        <v>504</v>
      </c>
      <c r="E729" s="1070">
        <v>727</v>
      </c>
      <c r="F729" s="1066" t="s">
        <v>3568</v>
      </c>
      <c r="G729" s="1067" t="s">
        <v>3569</v>
      </c>
      <c r="H729" s="1068">
        <v>1</v>
      </c>
      <c r="I729" s="2"/>
      <c r="K729" s="1072"/>
    </row>
    <row r="730" spans="1:11" x14ac:dyDescent="0.2">
      <c r="A730" s="977" t="str">
        <f t="shared" si="22"/>
        <v>EF_06_125</v>
      </c>
      <c r="B730" s="979">
        <f t="shared" si="23"/>
        <v>125</v>
      </c>
      <c r="C730" s="1069" t="s">
        <v>111</v>
      </c>
      <c r="D730" s="1072" t="s">
        <v>504</v>
      </c>
      <c r="E730" s="1070">
        <v>728</v>
      </c>
      <c r="F730" s="1066" t="s">
        <v>3570</v>
      </c>
      <c r="G730" s="1067" t="s">
        <v>3571</v>
      </c>
      <c r="H730" s="1068">
        <v>1</v>
      </c>
      <c r="I730" s="2"/>
      <c r="K730" s="1072"/>
    </row>
    <row r="731" spans="1:11" x14ac:dyDescent="0.2">
      <c r="A731" s="977" t="str">
        <f t="shared" si="22"/>
        <v>EF_07_1</v>
      </c>
      <c r="B731" s="979">
        <f t="shared" si="23"/>
        <v>1</v>
      </c>
      <c r="C731" s="1069" t="s">
        <v>111</v>
      </c>
      <c r="D731" s="1072" t="s">
        <v>505</v>
      </c>
      <c r="E731" s="1070">
        <v>729</v>
      </c>
      <c r="F731" s="1066" t="s">
        <v>3572</v>
      </c>
      <c r="G731" s="1067" t="s">
        <v>3573</v>
      </c>
      <c r="H731" s="1068">
        <v>1</v>
      </c>
      <c r="I731" s="2"/>
      <c r="K731" s="1072"/>
    </row>
    <row r="732" spans="1:11" x14ac:dyDescent="0.2">
      <c r="A732" s="977" t="str">
        <f t="shared" si="22"/>
        <v>EF_07_2</v>
      </c>
      <c r="B732" s="979">
        <f t="shared" si="23"/>
        <v>2</v>
      </c>
      <c r="C732" s="1069" t="s">
        <v>111</v>
      </c>
      <c r="D732" s="1072" t="s">
        <v>505</v>
      </c>
      <c r="E732" s="1070">
        <v>730</v>
      </c>
      <c r="F732" s="1066" t="s">
        <v>3574</v>
      </c>
      <c r="G732" s="1067" t="s">
        <v>3575</v>
      </c>
      <c r="H732" s="1068">
        <v>1</v>
      </c>
      <c r="I732" s="2"/>
      <c r="K732" s="1072"/>
    </row>
    <row r="733" spans="1:11" x14ac:dyDescent="0.2">
      <c r="A733" s="977" t="str">
        <f t="shared" si="22"/>
        <v>EF_07_3</v>
      </c>
      <c r="B733" s="979">
        <f t="shared" si="23"/>
        <v>3</v>
      </c>
      <c r="C733" s="1069" t="s">
        <v>111</v>
      </c>
      <c r="D733" s="1072" t="s">
        <v>505</v>
      </c>
      <c r="E733" s="1070">
        <v>731</v>
      </c>
      <c r="F733" s="1066" t="s">
        <v>3576</v>
      </c>
      <c r="G733" s="1067" t="s">
        <v>3577</v>
      </c>
      <c r="H733" s="1068">
        <v>1</v>
      </c>
      <c r="I733" s="2"/>
      <c r="K733" s="1072"/>
    </row>
    <row r="734" spans="1:11" x14ac:dyDescent="0.2">
      <c r="A734" s="977" t="str">
        <f t="shared" si="22"/>
        <v>EF_07_4</v>
      </c>
      <c r="B734" s="979">
        <f t="shared" si="23"/>
        <v>4</v>
      </c>
      <c r="C734" s="1069" t="s">
        <v>111</v>
      </c>
      <c r="D734" s="1072" t="s">
        <v>505</v>
      </c>
      <c r="E734" s="1070">
        <v>732</v>
      </c>
      <c r="F734" s="1066" t="s">
        <v>3578</v>
      </c>
      <c r="G734" s="1067" t="s">
        <v>3579</v>
      </c>
      <c r="H734" s="1068">
        <v>1</v>
      </c>
      <c r="I734" s="2"/>
      <c r="K734" s="1072"/>
    </row>
    <row r="735" spans="1:11" x14ac:dyDescent="0.2">
      <c r="A735" s="977" t="str">
        <f t="shared" si="22"/>
        <v>EF_07_5</v>
      </c>
      <c r="B735" s="979">
        <f t="shared" si="23"/>
        <v>5</v>
      </c>
      <c r="C735" s="1069" t="s">
        <v>111</v>
      </c>
      <c r="D735" s="1072" t="s">
        <v>505</v>
      </c>
      <c r="E735" s="1070">
        <v>733</v>
      </c>
      <c r="F735" s="1066" t="s">
        <v>3580</v>
      </c>
      <c r="G735" s="1067" t="s">
        <v>3581</v>
      </c>
      <c r="H735" s="1068">
        <v>1</v>
      </c>
      <c r="I735" s="2"/>
      <c r="K735" s="1072"/>
    </row>
    <row r="736" spans="1:11" x14ac:dyDescent="0.2">
      <c r="A736" s="977" t="str">
        <f t="shared" si="22"/>
        <v>EF_07_6</v>
      </c>
      <c r="B736" s="979">
        <f t="shared" si="23"/>
        <v>6</v>
      </c>
      <c r="C736" s="1069" t="s">
        <v>111</v>
      </c>
      <c r="D736" s="1072" t="s">
        <v>505</v>
      </c>
      <c r="E736" s="1070">
        <v>734</v>
      </c>
      <c r="F736" s="1066" t="s">
        <v>3582</v>
      </c>
      <c r="G736" s="1067" t="s">
        <v>3583</v>
      </c>
      <c r="H736" s="1068">
        <v>1</v>
      </c>
      <c r="I736" s="2"/>
      <c r="K736" s="1072"/>
    </row>
    <row r="737" spans="1:11" x14ac:dyDescent="0.2">
      <c r="A737" s="977" t="str">
        <f t="shared" si="22"/>
        <v>EF_07_7</v>
      </c>
      <c r="B737" s="979">
        <f t="shared" si="23"/>
        <v>7</v>
      </c>
      <c r="C737" s="1069" t="s">
        <v>111</v>
      </c>
      <c r="D737" s="1072" t="s">
        <v>505</v>
      </c>
      <c r="E737" s="1070">
        <v>735</v>
      </c>
      <c r="F737" s="1066" t="s">
        <v>3584</v>
      </c>
      <c r="G737" s="1067" t="s">
        <v>3585</v>
      </c>
      <c r="H737" s="1068">
        <v>1</v>
      </c>
      <c r="I737" s="2"/>
      <c r="K737" s="1072"/>
    </row>
    <row r="738" spans="1:11" x14ac:dyDescent="0.2">
      <c r="A738" s="977" t="str">
        <f t="shared" si="22"/>
        <v>EF_07_8</v>
      </c>
      <c r="B738" s="979">
        <f t="shared" si="23"/>
        <v>8</v>
      </c>
      <c r="C738" s="1069" t="s">
        <v>111</v>
      </c>
      <c r="D738" s="1072" t="s">
        <v>505</v>
      </c>
      <c r="E738" s="1070">
        <v>736</v>
      </c>
      <c r="F738" s="1066" t="s">
        <v>3586</v>
      </c>
      <c r="G738" s="1067" t="s">
        <v>3587</v>
      </c>
      <c r="H738" s="1068">
        <v>1</v>
      </c>
      <c r="I738" s="2"/>
      <c r="K738" s="1072"/>
    </row>
    <row r="739" spans="1:11" x14ac:dyDescent="0.2">
      <c r="A739" s="977" t="str">
        <f t="shared" si="22"/>
        <v>EF_07_9</v>
      </c>
      <c r="B739" s="979">
        <f t="shared" si="23"/>
        <v>9</v>
      </c>
      <c r="C739" s="1069" t="s">
        <v>111</v>
      </c>
      <c r="D739" s="1072" t="s">
        <v>505</v>
      </c>
      <c r="E739" s="1070">
        <v>737</v>
      </c>
      <c r="F739" s="1066" t="s">
        <v>3588</v>
      </c>
      <c r="G739" s="1067" t="s">
        <v>3589</v>
      </c>
      <c r="H739" s="1068">
        <v>1</v>
      </c>
      <c r="I739" s="2"/>
      <c r="K739" s="1072"/>
    </row>
    <row r="740" spans="1:11" x14ac:dyDescent="0.2">
      <c r="A740" s="977" t="str">
        <f t="shared" si="22"/>
        <v>EF_07_10</v>
      </c>
      <c r="B740" s="979">
        <f t="shared" si="23"/>
        <v>10</v>
      </c>
      <c r="C740" s="1069" t="s">
        <v>111</v>
      </c>
      <c r="D740" s="1072" t="s">
        <v>505</v>
      </c>
      <c r="E740" s="1070">
        <v>738</v>
      </c>
      <c r="F740" s="1066" t="s">
        <v>3590</v>
      </c>
      <c r="G740" s="1067" t="s">
        <v>3591</v>
      </c>
      <c r="H740" s="1068">
        <v>1</v>
      </c>
      <c r="I740" s="2"/>
      <c r="K740" s="1072"/>
    </row>
    <row r="741" spans="1:11" x14ac:dyDescent="0.2">
      <c r="A741" s="977" t="str">
        <f t="shared" si="22"/>
        <v>EF_07_11</v>
      </c>
      <c r="B741" s="979">
        <f t="shared" si="23"/>
        <v>11</v>
      </c>
      <c r="C741" s="1069" t="s">
        <v>111</v>
      </c>
      <c r="D741" s="1072" t="s">
        <v>505</v>
      </c>
      <c r="E741" s="1070">
        <v>739</v>
      </c>
      <c r="F741" s="1066" t="s">
        <v>3592</v>
      </c>
      <c r="G741" s="1067" t="s">
        <v>3593</v>
      </c>
      <c r="H741" s="1068">
        <v>1</v>
      </c>
      <c r="I741" s="2"/>
      <c r="K741" s="1072"/>
    </row>
    <row r="742" spans="1:11" x14ac:dyDescent="0.2">
      <c r="A742" s="977" t="str">
        <f t="shared" si="22"/>
        <v>EF_07_12</v>
      </c>
      <c r="B742" s="979">
        <f t="shared" si="23"/>
        <v>12</v>
      </c>
      <c r="C742" s="1069" t="s">
        <v>111</v>
      </c>
      <c r="D742" s="1072" t="s">
        <v>505</v>
      </c>
      <c r="E742" s="1070">
        <v>740</v>
      </c>
      <c r="F742" s="1066" t="s">
        <v>3594</v>
      </c>
      <c r="G742" s="1067" t="s">
        <v>3595</v>
      </c>
      <c r="H742" s="1068">
        <v>1</v>
      </c>
      <c r="I742" s="2"/>
      <c r="K742" s="1072"/>
    </row>
    <row r="743" spans="1:11" x14ac:dyDescent="0.2">
      <c r="A743" s="977" t="str">
        <f t="shared" si="22"/>
        <v>EF_07_13</v>
      </c>
      <c r="B743" s="979">
        <f t="shared" si="23"/>
        <v>13</v>
      </c>
      <c r="C743" s="1069" t="s">
        <v>111</v>
      </c>
      <c r="D743" s="1072" t="s">
        <v>505</v>
      </c>
      <c r="E743" s="1070">
        <v>741</v>
      </c>
      <c r="F743" s="1066" t="s">
        <v>3596</v>
      </c>
      <c r="G743" s="1067" t="s">
        <v>3597</v>
      </c>
      <c r="H743" s="1068">
        <v>1</v>
      </c>
      <c r="I743" s="2"/>
      <c r="K743" s="1072"/>
    </row>
    <row r="744" spans="1:11" x14ac:dyDescent="0.2">
      <c r="A744" s="977" t="str">
        <f t="shared" si="22"/>
        <v>EF_07_14</v>
      </c>
      <c r="B744" s="979">
        <f t="shared" si="23"/>
        <v>14</v>
      </c>
      <c r="C744" s="1069" t="s">
        <v>111</v>
      </c>
      <c r="D744" s="1072" t="s">
        <v>505</v>
      </c>
      <c r="E744" s="1070">
        <v>742</v>
      </c>
      <c r="F744" s="1066" t="s">
        <v>3598</v>
      </c>
      <c r="G744" s="1067" t="s">
        <v>3599</v>
      </c>
      <c r="H744" s="1068">
        <v>1</v>
      </c>
      <c r="I744" s="2"/>
      <c r="K744" s="1072"/>
    </row>
    <row r="745" spans="1:11" x14ac:dyDescent="0.2">
      <c r="A745" s="977" t="str">
        <f t="shared" si="22"/>
        <v>EF_07_15</v>
      </c>
      <c r="B745" s="979">
        <f t="shared" si="23"/>
        <v>15</v>
      </c>
      <c r="C745" s="1069" t="s">
        <v>111</v>
      </c>
      <c r="D745" s="1072" t="s">
        <v>505</v>
      </c>
      <c r="E745" s="1070">
        <v>743</v>
      </c>
      <c r="F745" s="1066" t="s">
        <v>3600</v>
      </c>
      <c r="G745" s="1067" t="s">
        <v>3601</v>
      </c>
      <c r="H745" s="1068">
        <v>1</v>
      </c>
      <c r="I745" s="2"/>
      <c r="K745" s="1072"/>
    </row>
    <row r="746" spans="1:11" x14ac:dyDescent="0.2">
      <c r="A746" s="977" t="str">
        <f t="shared" si="22"/>
        <v>EF_07_16</v>
      </c>
      <c r="B746" s="979">
        <f t="shared" si="23"/>
        <v>16</v>
      </c>
      <c r="C746" s="1069" t="s">
        <v>111</v>
      </c>
      <c r="D746" s="1072" t="s">
        <v>505</v>
      </c>
      <c r="E746" s="1070">
        <v>744</v>
      </c>
      <c r="F746" s="1066" t="s">
        <v>3602</v>
      </c>
      <c r="G746" s="1067" t="s">
        <v>3603</v>
      </c>
      <c r="H746" s="1068">
        <v>1</v>
      </c>
      <c r="I746" s="2"/>
      <c r="K746" s="1072"/>
    </row>
    <row r="747" spans="1:11" x14ac:dyDescent="0.2">
      <c r="A747" s="977" t="str">
        <f t="shared" si="22"/>
        <v>EF_07_17</v>
      </c>
      <c r="B747" s="979">
        <f t="shared" si="23"/>
        <v>17</v>
      </c>
      <c r="C747" s="1069" t="s">
        <v>111</v>
      </c>
      <c r="D747" s="1072" t="s">
        <v>505</v>
      </c>
      <c r="E747" s="1070">
        <v>745</v>
      </c>
      <c r="F747" s="1066" t="s">
        <v>3604</v>
      </c>
      <c r="G747" s="1067" t="s">
        <v>3605</v>
      </c>
      <c r="H747" s="1068">
        <v>1</v>
      </c>
      <c r="I747" s="2"/>
      <c r="K747" s="1072"/>
    </row>
    <row r="748" spans="1:11" x14ac:dyDescent="0.2">
      <c r="A748" s="977" t="str">
        <f t="shared" si="22"/>
        <v>EF_07_18</v>
      </c>
      <c r="B748" s="979">
        <f t="shared" si="23"/>
        <v>18</v>
      </c>
      <c r="C748" s="1069" t="s">
        <v>111</v>
      </c>
      <c r="D748" s="1072" t="s">
        <v>505</v>
      </c>
      <c r="E748" s="1070">
        <v>746</v>
      </c>
      <c r="F748" s="1066" t="s">
        <v>3606</v>
      </c>
      <c r="G748" s="1067" t="s">
        <v>3607</v>
      </c>
      <c r="H748" s="1068">
        <v>1</v>
      </c>
      <c r="I748" s="2"/>
      <c r="K748" s="1072"/>
    </row>
    <row r="749" spans="1:11" x14ac:dyDescent="0.2">
      <c r="A749" s="977" t="str">
        <f t="shared" si="22"/>
        <v>EF_07_19</v>
      </c>
      <c r="B749" s="979">
        <f t="shared" si="23"/>
        <v>19</v>
      </c>
      <c r="C749" s="1069" t="s">
        <v>111</v>
      </c>
      <c r="D749" s="1072" t="s">
        <v>505</v>
      </c>
      <c r="E749" s="1070">
        <v>747</v>
      </c>
      <c r="F749" s="1066" t="s">
        <v>3608</v>
      </c>
      <c r="G749" s="1067" t="s">
        <v>3609</v>
      </c>
      <c r="H749" s="1068">
        <v>1</v>
      </c>
      <c r="I749" s="2"/>
      <c r="K749" s="1072"/>
    </row>
    <row r="750" spans="1:11" x14ac:dyDescent="0.2">
      <c r="A750" s="977" t="str">
        <f t="shared" si="22"/>
        <v>EF_07_20</v>
      </c>
      <c r="B750" s="979">
        <f t="shared" si="23"/>
        <v>20</v>
      </c>
      <c r="C750" s="1069" t="s">
        <v>111</v>
      </c>
      <c r="D750" s="1072" t="s">
        <v>505</v>
      </c>
      <c r="E750" s="1070">
        <v>748</v>
      </c>
      <c r="F750" s="1066" t="s">
        <v>3610</v>
      </c>
      <c r="G750" s="1067" t="s">
        <v>3611</v>
      </c>
      <c r="H750" s="1068">
        <v>1</v>
      </c>
      <c r="I750" s="2"/>
      <c r="K750" s="1072"/>
    </row>
    <row r="751" spans="1:11" x14ac:dyDescent="0.2">
      <c r="A751" s="977" t="str">
        <f t="shared" si="22"/>
        <v>EF_07_21</v>
      </c>
      <c r="B751" s="979">
        <f t="shared" si="23"/>
        <v>21</v>
      </c>
      <c r="C751" s="1069" t="s">
        <v>111</v>
      </c>
      <c r="D751" s="1072" t="s">
        <v>505</v>
      </c>
      <c r="E751" s="1070">
        <v>749</v>
      </c>
      <c r="F751" s="1066" t="s">
        <v>3612</v>
      </c>
      <c r="G751" s="1067" t="s">
        <v>3613</v>
      </c>
      <c r="H751" s="1068">
        <v>1</v>
      </c>
      <c r="I751" s="2"/>
      <c r="K751" s="1072"/>
    </row>
    <row r="752" spans="1:11" x14ac:dyDescent="0.2">
      <c r="A752" s="977" t="str">
        <f t="shared" si="22"/>
        <v>EF_07_22</v>
      </c>
      <c r="B752" s="979">
        <f t="shared" si="23"/>
        <v>22</v>
      </c>
      <c r="C752" s="1069" t="s">
        <v>111</v>
      </c>
      <c r="D752" s="1072" t="s">
        <v>505</v>
      </c>
      <c r="E752" s="1070">
        <v>750</v>
      </c>
      <c r="F752" s="1066" t="s">
        <v>3614</v>
      </c>
      <c r="G752" s="1067" t="s">
        <v>3615</v>
      </c>
      <c r="H752" s="1068">
        <v>1</v>
      </c>
      <c r="I752" s="2"/>
      <c r="K752" s="1072"/>
    </row>
    <row r="753" spans="1:11" x14ac:dyDescent="0.2">
      <c r="A753" s="977" t="str">
        <f t="shared" si="22"/>
        <v>EF_07_23</v>
      </c>
      <c r="B753" s="979">
        <f t="shared" si="23"/>
        <v>23</v>
      </c>
      <c r="C753" s="1069" t="s">
        <v>111</v>
      </c>
      <c r="D753" s="1072" t="s">
        <v>505</v>
      </c>
      <c r="E753" s="1070">
        <v>751</v>
      </c>
      <c r="F753" s="1066" t="s">
        <v>3616</v>
      </c>
      <c r="G753" s="1067" t="s">
        <v>3617</v>
      </c>
      <c r="H753" s="1068">
        <v>1</v>
      </c>
      <c r="I753" s="2"/>
      <c r="K753" s="1072"/>
    </row>
    <row r="754" spans="1:11" x14ac:dyDescent="0.2">
      <c r="A754" s="977" t="str">
        <f t="shared" si="22"/>
        <v>EF_07_24</v>
      </c>
      <c r="B754" s="979">
        <f t="shared" si="23"/>
        <v>24</v>
      </c>
      <c r="C754" s="1069" t="s">
        <v>111</v>
      </c>
      <c r="D754" s="1072" t="s">
        <v>505</v>
      </c>
      <c r="E754" s="1070">
        <v>752</v>
      </c>
      <c r="F754" s="1066" t="s">
        <v>3618</v>
      </c>
      <c r="G754" s="1067" t="s">
        <v>3619</v>
      </c>
      <c r="H754" s="1068">
        <v>1</v>
      </c>
      <c r="I754" s="2"/>
      <c r="K754" s="1072"/>
    </row>
    <row r="755" spans="1:11" x14ac:dyDescent="0.2">
      <c r="A755" s="977" t="str">
        <f t="shared" si="22"/>
        <v>EF_07_25</v>
      </c>
      <c r="B755" s="979">
        <f t="shared" si="23"/>
        <v>25</v>
      </c>
      <c r="C755" s="1069" t="s">
        <v>111</v>
      </c>
      <c r="D755" s="1072" t="s">
        <v>505</v>
      </c>
      <c r="E755" s="1070">
        <v>753</v>
      </c>
      <c r="F755" s="1066" t="s">
        <v>3620</v>
      </c>
      <c r="G755" s="1067" t="s">
        <v>3621</v>
      </c>
      <c r="H755" s="1068">
        <v>1</v>
      </c>
      <c r="I755" s="2"/>
      <c r="K755" s="1072"/>
    </row>
    <row r="756" spans="1:11" x14ac:dyDescent="0.2">
      <c r="A756" s="977" t="str">
        <f t="shared" si="22"/>
        <v>EF_07_26</v>
      </c>
      <c r="B756" s="979">
        <f t="shared" si="23"/>
        <v>26</v>
      </c>
      <c r="C756" s="1069" t="s">
        <v>111</v>
      </c>
      <c r="D756" s="1072" t="s">
        <v>505</v>
      </c>
      <c r="E756" s="1070">
        <v>754</v>
      </c>
      <c r="F756" s="1066" t="s">
        <v>3622</v>
      </c>
      <c r="G756" s="1067" t="s">
        <v>3623</v>
      </c>
      <c r="H756" s="1068">
        <v>1</v>
      </c>
      <c r="I756" s="2"/>
      <c r="K756" s="1072"/>
    </row>
    <row r="757" spans="1:11" x14ac:dyDescent="0.2">
      <c r="A757" s="977" t="str">
        <f t="shared" si="22"/>
        <v>EF_07_27</v>
      </c>
      <c r="B757" s="979">
        <f t="shared" si="23"/>
        <v>27</v>
      </c>
      <c r="C757" s="1069" t="s">
        <v>111</v>
      </c>
      <c r="D757" s="1072" t="s">
        <v>505</v>
      </c>
      <c r="E757" s="1070">
        <v>755</v>
      </c>
      <c r="F757" s="1066" t="s">
        <v>3624</v>
      </c>
      <c r="G757" s="1067" t="s">
        <v>3625</v>
      </c>
      <c r="H757" s="1068">
        <v>1</v>
      </c>
      <c r="I757" s="2"/>
      <c r="K757" s="1072"/>
    </row>
    <row r="758" spans="1:11" x14ac:dyDescent="0.2">
      <c r="A758" s="977" t="str">
        <f t="shared" si="22"/>
        <v>EF_07_28</v>
      </c>
      <c r="B758" s="979">
        <f t="shared" si="23"/>
        <v>28</v>
      </c>
      <c r="C758" s="1069" t="s">
        <v>111</v>
      </c>
      <c r="D758" s="1072" t="s">
        <v>505</v>
      </c>
      <c r="E758" s="1070">
        <v>756</v>
      </c>
      <c r="F758" s="1066" t="s">
        <v>3626</v>
      </c>
      <c r="G758" s="1067" t="s">
        <v>3627</v>
      </c>
      <c r="H758" s="1068">
        <v>1</v>
      </c>
      <c r="I758" s="2"/>
      <c r="K758" s="1072"/>
    </row>
    <row r="759" spans="1:11" x14ac:dyDescent="0.2">
      <c r="A759" s="977" t="str">
        <f t="shared" si="22"/>
        <v>EF_07_29</v>
      </c>
      <c r="B759" s="979">
        <f t="shared" si="23"/>
        <v>29</v>
      </c>
      <c r="C759" s="1069" t="s">
        <v>111</v>
      </c>
      <c r="D759" s="1072" t="s">
        <v>505</v>
      </c>
      <c r="E759" s="1070">
        <v>757</v>
      </c>
      <c r="F759" s="1066" t="s">
        <v>3628</v>
      </c>
      <c r="G759" s="1067" t="s">
        <v>3629</v>
      </c>
      <c r="H759" s="1068">
        <v>1</v>
      </c>
      <c r="I759" s="2"/>
      <c r="K759" s="1072"/>
    </row>
    <row r="760" spans="1:11" x14ac:dyDescent="0.2">
      <c r="A760" s="977" t="str">
        <f t="shared" si="22"/>
        <v>EF_07_30</v>
      </c>
      <c r="B760" s="979">
        <f t="shared" si="23"/>
        <v>30</v>
      </c>
      <c r="C760" s="1069" t="s">
        <v>111</v>
      </c>
      <c r="D760" s="1072" t="s">
        <v>505</v>
      </c>
      <c r="E760" s="1070">
        <v>758</v>
      </c>
      <c r="F760" s="1066" t="s">
        <v>3630</v>
      </c>
      <c r="G760" s="1067" t="s">
        <v>3631</v>
      </c>
      <c r="H760" s="1068">
        <v>1</v>
      </c>
      <c r="I760" s="2"/>
      <c r="K760" s="1072"/>
    </row>
    <row r="761" spans="1:11" x14ac:dyDescent="0.2">
      <c r="A761" s="977" t="str">
        <f t="shared" si="22"/>
        <v>EF_07_31</v>
      </c>
      <c r="B761" s="979">
        <f t="shared" si="23"/>
        <v>31</v>
      </c>
      <c r="C761" s="1069" t="s">
        <v>111</v>
      </c>
      <c r="D761" s="1072" t="s">
        <v>505</v>
      </c>
      <c r="E761" s="1070">
        <v>759</v>
      </c>
      <c r="F761" s="1066" t="s">
        <v>3632</v>
      </c>
      <c r="G761" s="1067" t="s">
        <v>3633</v>
      </c>
      <c r="H761" s="1068">
        <v>1</v>
      </c>
      <c r="I761" s="2"/>
      <c r="K761" s="1072"/>
    </row>
    <row r="762" spans="1:11" x14ac:dyDescent="0.2">
      <c r="A762" s="977" t="str">
        <f t="shared" si="22"/>
        <v>EF_07_32</v>
      </c>
      <c r="B762" s="979">
        <f t="shared" si="23"/>
        <v>32</v>
      </c>
      <c r="C762" s="1069" t="s">
        <v>111</v>
      </c>
      <c r="D762" s="1072" t="s">
        <v>505</v>
      </c>
      <c r="E762" s="1070">
        <v>760</v>
      </c>
      <c r="F762" s="1066" t="s">
        <v>3634</v>
      </c>
      <c r="G762" s="1067" t="s">
        <v>3635</v>
      </c>
      <c r="H762" s="1068">
        <v>1</v>
      </c>
      <c r="I762" s="2"/>
      <c r="K762" s="1072"/>
    </row>
    <row r="763" spans="1:11" x14ac:dyDescent="0.2">
      <c r="A763" s="977" t="str">
        <f t="shared" si="22"/>
        <v>EF_07_33</v>
      </c>
      <c r="B763" s="979">
        <f t="shared" si="23"/>
        <v>33</v>
      </c>
      <c r="C763" s="1069" t="s">
        <v>111</v>
      </c>
      <c r="D763" s="1072" t="s">
        <v>505</v>
      </c>
      <c r="E763" s="1070">
        <v>761</v>
      </c>
      <c r="F763" s="1066" t="s">
        <v>3636</v>
      </c>
      <c r="G763" s="1067" t="s">
        <v>3637</v>
      </c>
      <c r="H763" s="1068">
        <v>1</v>
      </c>
      <c r="I763" s="2"/>
      <c r="K763" s="1072"/>
    </row>
    <row r="764" spans="1:11" x14ac:dyDescent="0.2">
      <c r="A764" s="977" t="str">
        <f t="shared" si="22"/>
        <v>EF_07_34</v>
      </c>
      <c r="B764" s="979">
        <f t="shared" si="23"/>
        <v>34</v>
      </c>
      <c r="C764" s="1069" t="s">
        <v>111</v>
      </c>
      <c r="D764" s="1072" t="s">
        <v>505</v>
      </c>
      <c r="E764" s="1070">
        <v>762</v>
      </c>
      <c r="F764" s="1066" t="s">
        <v>3638</v>
      </c>
      <c r="G764" s="1067" t="s">
        <v>3639</v>
      </c>
      <c r="H764" s="1068">
        <v>1</v>
      </c>
      <c r="I764" s="2"/>
      <c r="K764" s="1072"/>
    </row>
    <row r="765" spans="1:11" x14ac:dyDescent="0.2">
      <c r="A765" s="977" t="str">
        <f t="shared" si="22"/>
        <v>EF_07_35</v>
      </c>
      <c r="B765" s="979">
        <f t="shared" si="23"/>
        <v>35</v>
      </c>
      <c r="C765" s="1069" t="s">
        <v>111</v>
      </c>
      <c r="D765" s="1072" t="s">
        <v>505</v>
      </c>
      <c r="E765" s="1070">
        <v>763</v>
      </c>
      <c r="F765" s="1066" t="s">
        <v>3640</v>
      </c>
      <c r="G765" s="1067" t="s">
        <v>3641</v>
      </c>
      <c r="H765" s="1068">
        <v>1</v>
      </c>
      <c r="I765" s="2"/>
      <c r="K765" s="1072"/>
    </row>
    <row r="766" spans="1:11" x14ac:dyDescent="0.2">
      <c r="A766" s="977" t="str">
        <f t="shared" si="22"/>
        <v>EF_07_36</v>
      </c>
      <c r="B766" s="979">
        <f t="shared" si="23"/>
        <v>36</v>
      </c>
      <c r="C766" s="1069" t="s">
        <v>111</v>
      </c>
      <c r="D766" s="1072" t="s">
        <v>505</v>
      </c>
      <c r="E766" s="1070">
        <v>764</v>
      </c>
      <c r="F766" s="1066" t="s">
        <v>3642</v>
      </c>
      <c r="G766" s="1067" t="s">
        <v>3643</v>
      </c>
      <c r="H766" s="1068">
        <v>1</v>
      </c>
      <c r="I766" s="2"/>
      <c r="K766" s="1072"/>
    </row>
    <row r="767" spans="1:11" x14ac:dyDescent="0.2">
      <c r="A767" s="977" t="str">
        <f t="shared" si="22"/>
        <v>EF_07_37</v>
      </c>
      <c r="B767" s="979">
        <f t="shared" si="23"/>
        <v>37</v>
      </c>
      <c r="C767" s="1069" t="s">
        <v>111</v>
      </c>
      <c r="D767" s="1072" t="s">
        <v>505</v>
      </c>
      <c r="E767" s="1070">
        <v>765</v>
      </c>
      <c r="F767" s="1066" t="s">
        <v>3644</v>
      </c>
      <c r="G767" s="1067" t="s">
        <v>3645</v>
      </c>
      <c r="H767" s="1068">
        <v>1</v>
      </c>
      <c r="I767" s="2"/>
      <c r="K767" s="1072"/>
    </row>
    <row r="768" spans="1:11" x14ac:dyDescent="0.2">
      <c r="A768" s="977" t="str">
        <f t="shared" si="22"/>
        <v>EF_07_38</v>
      </c>
      <c r="B768" s="979">
        <f t="shared" si="23"/>
        <v>38</v>
      </c>
      <c r="C768" s="1069" t="s">
        <v>111</v>
      </c>
      <c r="D768" s="1072" t="s">
        <v>505</v>
      </c>
      <c r="E768" s="1070">
        <v>766</v>
      </c>
      <c r="F768" s="1066" t="s">
        <v>3646</v>
      </c>
      <c r="G768" s="1067" t="s">
        <v>3647</v>
      </c>
      <c r="H768" s="1068">
        <v>1</v>
      </c>
      <c r="I768" s="2"/>
      <c r="K768" s="1072"/>
    </row>
    <row r="769" spans="1:11" x14ac:dyDescent="0.2">
      <c r="A769" s="977" t="str">
        <f t="shared" si="22"/>
        <v>EF_07_39</v>
      </c>
      <c r="B769" s="979">
        <f t="shared" si="23"/>
        <v>39</v>
      </c>
      <c r="C769" s="1069" t="s">
        <v>111</v>
      </c>
      <c r="D769" s="1072" t="s">
        <v>505</v>
      </c>
      <c r="E769" s="1070">
        <v>767</v>
      </c>
      <c r="F769" s="1066" t="s">
        <v>3648</v>
      </c>
      <c r="G769" s="1067" t="s">
        <v>3649</v>
      </c>
      <c r="H769" s="1068">
        <v>1</v>
      </c>
      <c r="I769" s="2"/>
      <c r="K769" s="1072"/>
    </row>
    <row r="770" spans="1:11" x14ac:dyDescent="0.2">
      <c r="A770" s="977" t="str">
        <f t="shared" si="22"/>
        <v>EF_07_40</v>
      </c>
      <c r="B770" s="979">
        <f t="shared" si="23"/>
        <v>40</v>
      </c>
      <c r="C770" s="1069" t="s">
        <v>111</v>
      </c>
      <c r="D770" s="1072" t="s">
        <v>505</v>
      </c>
      <c r="E770" s="1070">
        <v>768</v>
      </c>
      <c r="F770" s="1066" t="s">
        <v>3650</v>
      </c>
      <c r="G770" s="1067" t="s">
        <v>3651</v>
      </c>
      <c r="H770" s="1068">
        <v>1</v>
      </c>
      <c r="I770" s="2"/>
      <c r="K770" s="1072"/>
    </row>
    <row r="771" spans="1:11" x14ac:dyDescent="0.2">
      <c r="A771" s="977" t="str">
        <f t="shared" ref="A771:A834" si="24">CONCATENATE(C771,"_",D771,"_",B771)</f>
        <v>EF_07_41</v>
      </c>
      <c r="B771" s="979">
        <f t="shared" si="23"/>
        <v>41</v>
      </c>
      <c r="C771" s="1069" t="s">
        <v>111</v>
      </c>
      <c r="D771" s="1072" t="s">
        <v>505</v>
      </c>
      <c r="E771" s="1070">
        <v>769</v>
      </c>
      <c r="F771" s="1066" t="s">
        <v>3652</v>
      </c>
      <c r="G771" s="1067" t="s">
        <v>3653</v>
      </c>
      <c r="H771" s="1068">
        <v>1</v>
      </c>
      <c r="I771" s="2"/>
      <c r="K771" s="1072"/>
    </row>
    <row r="772" spans="1:11" x14ac:dyDescent="0.2">
      <c r="A772" s="977" t="str">
        <f t="shared" si="24"/>
        <v>EF_07_42</v>
      </c>
      <c r="B772" s="979">
        <f t="shared" si="23"/>
        <v>42</v>
      </c>
      <c r="C772" s="1069" t="s">
        <v>111</v>
      </c>
      <c r="D772" s="1072" t="s">
        <v>505</v>
      </c>
      <c r="E772" s="1070">
        <v>770</v>
      </c>
      <c r="F772" s="1066" t="s">
        <v>3654</v>
      </c>
      <c r="G772" s="1067" t="s">
        <v>3655</v>
      </c>
      <c r="H772" s="1068">
        <v>1</v>
      </c>
      <c r="I772" s="2"/>
      <c r="K772" s="1072"/>
    </row>
    <row r="773" spans="1:11" x14ac:dyDescent="0.2">
      <c r="A773" s="977" t="str">
        <f t="shared" si="24"/>
        <v>EF_07_43</v>
      </c>
      <c r="B773" s="979">
        <f t="shared" ref="B773:B836" si="25">IF(D773&lt;&gt;"",IF(D773=D772,B772+1,1),0)</f>
        <v>43</v>
      </c>
      <c r="C773" s="1069" t="s">
        <v>111</v>
      </c>
      <c r="D773" s="1072" t="s">
        <v>505</v>
      </c>
      <c r="E773" s="1070">
        <v>771</v>
      </c>
      <c r="F773" s="1066" t="s">
        <v>3656</v>
      </c>
      <c r="G773" s="1067" t="s">
        <v>3657</v>
      </c>
      <c r="H773" s="1068">
        <v>1</v>
      </c>
      <c r="I773" s="2"/>
      <c r="K773" s="1072"/>
    </row>
    <row r="774" spans="1:11" x14ac:dyDescent="0.2">
      <c r="A774" s="977" t="str">
        <f t="shared" si="24"/>
        <v>EF_07_44</v>
      </c>
      <c r="B774" s="979">
        <f t="shared" si="25"/>
        <v>44</v>
      </c>
      <c r="C774" s="1069" t="s">
        <v>111</v>
      </c>
      <c r="D774" s="1072" t="s">
        <v>505</v>
      </c>
      <c r="E774" s="1070">
        <v>772</v>
      </c>
      <c r="F774" s="1066" t="s">
        <v>3658</v>
      </c>
      <c r="G774" s="1067" t="s">
        <v>3659</v>
      </c>
      <c r="H774" s="1068">
        <v>1</v>
      </c>
      <c r="I774" s="2"/>
      <c r="K774" s="1072"/>
    </row>
    <row r="775" spans="1:11" x14ac:dyDescent="0.2">
      <c r="A775" s="977" t="str">
        <f t="shared" si="24"/>
        <v>EF_07_45</v>
      </c>
      <c r="B775" s="979">
        <f t="shared" si="25"/>
        <v>45</v>
      </c>
      <c r="C775" s="1069" t="s">
        <v>111</v>
      </c>
      <c r="D775" s="1072" t="s">
        <v>505</v>
      </c>
      <c r="E775" s="1070">
        <v>773</v>
      </c>
      <c r="F775" s="1066" t="s">
        <v>3660</v>
      </c>
      <c r="G775" s="1067" t="s">
        <v>3661</v>
      </c>
      <c r="H775" s="1068">
        <v>1</v>
      </c>
      <c r="I775" s="2"/>
      <c r="K775" s="1072"/>
    </row>
    <row r="776" spans="1:11" x14ac:dyDescent="0.2">
      <c r="A776" s="977" t="str">
        <f t="shared" si="24"/>
        <v>EF_07_46</v>
      </c>
      <c r="B776" s="979">
        <f t="shared" si="25"/>
        <v>46</v>
      </c>
      <c r="C776" s="1069" t="s">
        <v>111</v>
      </c>
      <c r="D776" s="1072" t="s">
        <v>505</v>
      </c>
      <c r="E776" s="1070">
        <v>774</v>
      </c>
      <c r="F776" s="1066" t="s">
        <v>3662</v>
      </c>
      <c r="G776" s="1067" t="s">
        <v>3663</v>
      </c>
      <c r="H776" s="1068">
        <v>1</v>
      </c>
      <c r="I776" s="2"/>
      <c r="K776" s="1072"/>
    </row>
    <row r="777" spans="1:11" x14ac:dyDescent="0.2">
      <c r="A777" s="977" t="str">
        <f t="shared" si="24"/>
        <v>EF_07_47</v>
      </c>
      <c r="B777" s="979">
        <f t="shared" si="25"/>
        <v>47</v>
      </c>
      <c r="C777" s="1069" t="s">
        <v>111</v>
      </c>
      <c r="D777" s="1072" t="s">
        <v>505</v>
      </c>
      <c r="E777" s="1070">
        <v>775</v>
      </c>
      <c r="F777" s="1066" t="s">
        <v>3664</v>
      </c>
      <c r="G777" s="1067" t="s">
        <v>3665</v>
      </c>
      <c r="H777" s="1068">
        <v>1</v>
      </c>
      <c r="I777" s="2"/>
      <c r="K777" s="1072"/>
    </row>
    <row r="778" spans="1:11" x14ac:dyDescent="0.2">
      <c r="A778" s="977" t="str">
        <f t="shared" si="24"/>
        <v>EF_07_48</v>
      </c>
      <c r="B778" s="979">
        <f t="shared" si="25"/>
        <v>48</v>
      </c>
      <c r="C778" s="1069" t="s">
        <v>111</v>
      </c>
      <c r="D778" s="1072" t="s">
        <v>505</v>
      </c>
      <c r="E778" s="1070">
        <v>776</v>
      </c>
      <c r="F778" s="1066" t="s">
        <v>3666</v>
      </c>
      <c r="G778" s="1067" t="s">
        <v>3667</v>
      </c>
      <c r="H778" s="1068">
        <v>1</v>
      </c>
      <c r="I778" s="2"/>
      <c r="K778" s="1072"/>
    </row>
    <row r="779" spans="1:11" x14ac:dyDescent="0.2">
      <c r="A779" s="977" t="str">
        <f t="shared" si="24"/>
        <v>EF_07_49</v>
      </c>
      <c r="B779" s="979">
        <f t="shared" si="25"/>
        <v>49</v>
      </c>
      <c r="C779" s="1069" t="s">
        <v>111</v>
      </c>
      <c r="D779" s="1072" t="s">
        <v>505</v>
      </c>
      <c r="E779" s="1070">
        <v>777</v>
      </c>
      <c r="F779" s="1066" t="s">
        <v>3668</v>
      </c>
      <c r="G779" s="1067" t="s">
        <v>3669</v>
      </c>
      <c r="H779" s="1068">
        <v>1</v>
      </c>
      <c r="I779" s="2"/>
      <c r="K779" s="1072"/>
    </row>
    <row r="780" spans="1:11" x14ac:dyDescent="0.2">
      <c r="A780" s="977" t="str">
        <f t="shared" si="24"/>
        <v>EF_07_50</v>
      </c>
      <c r="B780" s="979">
        <f t="shared" si="25"/>
        <v>50</v>
      </c>
      <c r="C780" s="1069" t="s">
        <v>111</v>
      </c>
      <c r="D780" s="1072" t="s">
        <v>505</v>
      </c>
      <c r="E780" s="1070">
        <v>778</v>
      </c>
      <c r="F780" s="1066" t="s">
        <v>3670</v>
      </c>
      <c r="G780" s="1067" t="s">
        <v>3671</v>
      </c>
      <c r="H780" s="1068">
        <v>1</v>
      </c>
      <c r="I780" s="2"/>
      <c r="K780" s="1072"/>
    </row>
    <row r="781" spans="1:11" x14ac:dyDescent="0.2">
      <c r="A781" s="977" t="str">
        <f t="shared" si="24"/>
        <v>EF_07_51</v>
      </c>
      <c r="B781" s="979">
        <f t="shared" si="25"/>
        <v>51</v>
      </c>
      <c r="C781" s="1069" t="s">
        <v>111</v>
      </c>
      <c r="D781" s="1072" t="s">
        <v>505</v>
      </c>
      <c r="E781" s="1070">
        <v>779</v>
      </c>
      <c r="F781" s="1066" t="s">
        <v>3672</v>
      </c>
      <c r="G781" s="1067" t="s">
        <v>3673</v>
      </c>
      <c r="H781" s="1068">
        <v>1</v>
      </c>
      <c r="I781" s="2"/>
      <c r="K781" s="1072"/>
    </row>
    <row r="782" spans="1:11" x14ac:dyDescent="0.2">
      <c r="A782" s="977" t="str">
        <f t="shared" si="24"/>
        <v>EF_07_52</v>
      </c>
      <c r="B782" s="979">
        <f t="shared" si="25"/>
        <v>52</v>
      </c>
      <c r="C782" s="1069" t="s">
        <v>111</v>
      </c>
      <c r="D782" s="1072" t="s">
        <v>505</v>
      </c>
      <c r="E782" s="1070">
        <v>780</v>
      </c>
      <c r="F782" s="1066" t="s">
        <v>3674</v>
      </c>
      <c r="G782" s="1067" t="s">
        <v>3675</v>
      </c>
      <c r="H782" s="1068">
        <v>1</v>
      </c>
      <c r="I782" s="2"/>
      <c r="K782" s="1072"/>
    </row>
    <row r="783" spans="1:11" x14ac:dyDescent="0.2">
      <c r="A783" s="977" t="str">
        <f t="shared" si="24"/>
        <v>EF_07_53</v>
      </c>
      <c r="B783" s="979">
        <f t="shared" si="25"/>
        <v>53</v>
      </c>
      <c r="C783" s="1069" t="s">
        <v>111</v>
      </c>
      <c r="D783" s="1072" t="s">
        <v>505</v>
      </c>
      <c r="E783" s="1070">
        <v>781</v>
      </c>
      <c r="F783" s="1066" t="s">
        <v>3676</v>
      </c>
      <c r="G783" s="1067" t="s">
        <v>3677</v>
      </c>
      <c r="H783" s="1068">
        <v>1</v>
      </c>
      <c r="I783" s="2"/>
      <c r="K783" s="1072"/>
    </row>
    <row r="784" spans="1:11" x14ac:dyDescent="0.2">
      <c r="A784" s="977" t="str">
        <f t="shared" si="24"/>
        <v>EF_07_54</v>
      </c>
      <c r="B784" s="979">
        <f t="shared" si="25"/>
        <v>54</v>
      </c>
      <c r="C784" s="1069" t="s">
        <v>111</v>
      </c>
      <c r="D784" s="1072" t="s">
        <v>505</v>
      </c>
      <c r="E784" s="1070">
        <v>782</v>
      </c>
      <c r="F784" s="1066" t="s">
        <v>3678</v>
      </c>
      <c r="G784" s="1067" t="s">
        <v>3679</v>
      </c>
      <c r="H784" s="1068">
        <v>1</v>
      </c>
      <c r="I784" s="2"/>
      <c r="K784" s="1072"/>
    </row>
    <row r="785" spans="1:11" x14ac:dyDescent="0.2">
      <c r="A785" s="977" t="str">
        <f t="shared" si="24"/>
        <v>EF_07_55</v>
      </c>
      <c r="B785" s="979">
        <f t="shared" si="25"/>
        <v>55</v>
      </c>
      <c r="C785" s="1069" t="s">
        <v>111</v>
      </c>
      <c r="D785" s="1072" t="s">
        <v>505</v>
      </c>
      <c r="E785" s="1070">
        <v>783</v>
      </c>
      <c r="F785" s="1066" t="s">
        <v>3680</v>
      </c>
      <c r="G785" s="1067" t="s">
        <v>3681</v>
      </c>
      <c r="H785" s="1068">
        <v>1</v>
      </c>
      <c r="I785" s="2"/>
      <c r="K785" s="1072"/>
    </row>
    <row r="786" spans="1:11" x14ac:dyDescent="0.2">
      <c r="A786" s="977" t="str">
        <f t="shared" si="24"/>
        <v>EF_07_56</v>
      </c>
      <c r="B786" s="979">
        <f t="shared" si="25"/>
        <v>56</v>
      </c>
      <c r="C786" s="1069" t="s">
        <v>111</v>
      </c>
      <c r="D786" s="1072" t="s">
        <v>505</v>
      </c>
      <c r="E786" s="1070">
        <v>784</v>
      </c>
      <c r="F786" s="1066" t="s">
        <v>3682</v>
      </c>
      <c r="G786" s="1067" t="s">
        <v>3683</v>
      </c>
      <c r="H786" s="1068">
        <v>1</v>
      </c>
      <c r="I786" s="2"/>
      <c r="K786" s="1072"/>
    </row>
    <row r="787" spans="1:11" x14ac:dyDescent="0.2">
      <c r="A787" s="977" t="str">
        <f t="shared" si="24"/>
        <v>EF_07_57</v>
      </c>
      <c r="B787" s="979">
        <f t="shared" si="25"/>
        <v>57</v>
      </c>
      <c r="C787" s="1069" t="s">
        <v>111</v>
      </c>
      <c r="D787" s="1072" t="s">
        <v>505</v>
      </c>
      <c r="E787" s="1070">
        <v>785</v>
      </c>
      <c r="F787" s="1066" t="s">
        <v>3684</v>
      </c>
      <c r="G787" s="1067" t="s">
        <v>3685</v>
      </c>
      <c r="H787" s="1068">
        <v>1</v>
      </c>
      <c r="I787" s="2"/>
      <c r="K787" s="1072"/>
    </row>
    <row r="788" spans="1:11" x14ac:dyDescent="0.2">
      <c r="A788" s="977" t="str">
        <f t="shared" si="24"/>
        <v>EF_07_58</v>
      </c>
      <c r="B788" s="979">
        <f t="shared" si="25"/>
        <v>58</v>
      </c>
      <c r="C788" s="1069" t="s">
        <v>111</v>
      </c>
      <c r="D788" s="1072" t="s">
        <v>505</v>
      </c>
      <c r="E788" s="1070">
        <v>786</v>
      </c>
      <c r="F788" s="1066" t="s">
        <v>3686</v>
      </c>
      <c r="G788" s="1067" t="s">
        <v>3687</v>
      </c>
      <c r="H788" s="1068">
        <v>1</v>
      </c>
      <c r="I788" s="2"/>
      <c r="K788" s="1072"/>
    </row>
    <row r="789" spans="1:11" x14ac:dyDescent="0.2">
      <c r="A789" s="977" t="str">
        <f t="shared" si="24"/>
        <v>EF_07_59</v>
      </c>
      <c r="B789" s="979">
        <f t="shared" si="25"/>
        <v>59</v>
      </c>
      <c r="C789" s="1069" t="s">
        <v>111</v>
      </c>
      <c r="D789" s="1072" t="s">
        <v>505</v>
      </c>
      <c r="E789" s="1070">
        <v>787</v>
      </c>
      <c r="F789" s="1066" t="s">
        <v>3688</v>
      </c>
      <c r="G789" s="1067" t="s">
        <v>3689</v>
      </c>
      <c r="H789" s="1068">
        <v>1</v>
      </c>
      <c r="I789" s="2"/>
      <c r="K789" s="1072"/>
    </row>
    <row r="790" spans="1:11" x14ac:dyDescent="0.2">
      <c r="A790" s="977" t="str">
        <f t="shared" si="24"/>
        <v>EF_07_60</v>
      </c>
      <c r="B790" s="979">
        <f t="shared" si="25"/>
        <v>60</v>
      </c>
      <c r="C790" s="1069" t="s">
        <v>111</v>
      </c>
      <c r="D790" s="1072" t="s">
        <v>505</v>
      </c>
      <c r="E790" s="1070">
        <v>788</v>
      </c>
      <c r="F790" s="1066" t="s">
        <v>3690</v>
      </c>
      <c r="G790" s="1067" t="s">
        <v>3691</v>
      </c>
      <c r="H790" s="1068">
        <v>1</v>
      </c>
      <c r="I790" s="2"/>
      <c r="K790" s="1072"/>
    </row>
    <row r="791" spans="1:11" x14ac:dyDescent="0.2">
      <c r="A791" s="977" t="str">
        <f t="shared" si="24"/>
        <v>EF_07_61</v>
      </c>
      <c r="B791" s="979">
        <f t="shared" si="25"/>
        <v>61</v>
      </c>
      <c r="C791" s="1069" t="s">
        <v>111</v>
      </c>
      <c r="D791" s="1072" t="s">
        <v>505</v>
      </c>
      <c r="E791" s="1070">
        <v>789</v>
      </c>
      <c r="F791" s="1066" t="s">
        <v>3692</v>
      </c>
      <c r="G791" s="1067" t="s">
        <v>3693</v>
      </c>
      <c r="H791" s="1068">
        <v>1</v>
      </c>
      <c r="I791" s="2"/>
      <c r="K791" s="1072"/>
    </row>
    <row r="792" spans="1:11" x14ac:dyDescent="0.2">
      <c r="A792" s="977" t="str">
        <f t="shared" si="24"/>
        <v>EF_07_62</v>
      </c>
      <c r="B792" s="979">
        <f t="shared" si="25"/>
        <v>62</v>
      </c>
      <c r="C792" s="1069" t="s">
        <v>111</v>
      </c>
      <c r="D792" s="1072" t="s">
        <v>505</v>
      </c>
      <c r="E792" s="1070">
        <v>790</v>
      </c>
      <c r="F792" s="1066" t="s">
        <v>3694</v>
      </c>
      <c r="G792" s="1067" t="s">
        <v>3695</v>
      </c>
      <c r="H792" s="1068">
        <v>1</v>
      </c>
      <c r="I792" s="2"/>
      <c r="K792" s="1072"/>
    </row>
    <row r="793" spans="1:11" x14ac:dyDescent="0.2">
      <c r="A793" s="977" t="str">
        <f t="shared" si="24"/>
        <v>EF_07_63</v>
      </c>
      <c r="B793" s="979">
        <f t="shared" si="25"/>
        <v>63</v>
      </c>
      <c r="C793" s="1069" t="s">
        <v>111</v>
      </c>
      <c r="D793" s="1072" t="s">
        <v>505</v>
      </c>
      <c r="E793" s="1070">
        <v>791</v>
      </c>
      <c r="F793" s="1066" t="s">
        <v>3696</v>
      </c>
      <c r="G793" s="1067" t="s">
        <v>3697</v>
      </c>
      <c r="H793" s="1068">
        <v>1</v>
      </c>
      <c r="I793" s="2"/>
      <c r="K793" s="1072"/>
    </row>
    <row r="794" spans="1:11" x14ac:dyDescent="0.2">
      <c r="A794" s="977" t="str">
        <f t="shared" si="24"/>
        <v>EF_07_64</v>
      </c>
      <c r="B794" s="979">
        <f t="shared" si="25"/>
        <v>64</v>
      </c>
      <c r="C794" s="1069" t="s">
        <v>111</v>
      </c>
      <c r="D794" s="1072" t="s">
        <v>505</v>
      </c>
      <c r="E794" s="1070">
        <v>792</v>
      </c>
      <c r="F794" s="1066" t="s">
        <v>3698</v>
      </c>
      <c r="G794" s="1067" t="s">
        <v>3699</v>
      </c>
      <c r="H794" s="1068">
        <v>1</v>
      </c>
      <c r="I794" s="2"/>
      <c r="K794" s="1072"/>
    </row>
    <row r="795" spans="1:11" x14ac:dyDescent="0.2">
      <c r="A795" s="977" t="str">
        <f t="shared" si="24"/>
        <v>EF_07_65</v>
      </c>
      <c r="B795" s="979">
        <f t="shared" si="25"/>
        <v>65</v>
      </c>
      <c r="C795" s="1069" t="s">
        <v>111</v>
      </c>
      <c r="D795" s="1072" t="s">
        <v>505</v>
      </c>
      <c r="E795" s="1070">
        <v>793</v>
      </c>
      <c r="F795" s="1066" t="s">
        <v>3700</v>
      </c>
      <c r="G795" s="1067" t="s">
        <v>3701</v>
      </c>
      <c r="H795" s="1068">
        <v>1</v>
      </c>
      <c r="I795" s="2"/>
      <c r="K795" s="1072"/>
    </row>
    <row r="796" spans="1:11" x14ac:dyDescent="0.2">
      <c r="A796" s="977" t="str">
        <f t="shared" si="24"/>
        <v>EF_07_66</v>
      </c>
      <c r="B796" s="979">
        <f t="shared" si="25"/>
        <v>66</v>
      </c>
      <c r="C796" s="1069" t="s">
        <v>111</v>
      </c>
      <c r="D796" s="1072" t="s">
        <v>505</v>
      </c>
      <c r="E796" s="1070">
        <v>794</v>
      </c>
      <c r="F796" s="1066" t="s">
        <v>3702</v>
      </c>
      <c r="G796" s="1067" t="s">
        <v>3703</v>
      </c>
      <c r="H796" s="1068">
        <v>1</v>
      </c>
      <c r="I796" s="2"/>
      <c r="K796" s="1072"/>
    </row>
    <row r="797" spans="1:11" x14ac:dyDescent="0.2">
      <c r="A797" s="977" t="str">
        <f t="shared" si="24"/>
        <v>EF_07_67</v>
      </c>
      <c r="B797" s="979">
        <f t="shared" si="25"/>
        <v>67</v>
      </c>
      <c r="C797" s="1069" t="s">
        <v>111</v>
      </c>
      <c r="D797" s="1072" t="s">
        <v>505</v>
      </c>
      <c r="E797" s="1070">
        <v>795</v>
      </c>
      <c r="F797" s="1066" t="s">
        <v>3704</v>
      </c>
      <c r="G797" s="1067" t="s">
        <v>3705</v>
      </c>
      <c r="H797" s="1068">
        <v>1</v>
      </c>
      <c r="I797" s="2"/>
      <c r="K797" s="1072"/>
    </row>
    <row r="798" spans="1:11" x14ac:dyDescent="0.2">
      <c r="A798" s="977" t="str">
        <f t="shared" si="24"/>
        <v>EF_07_68</v>
      </c>
      <c r="B798" s="979">
        <f t="shared" si="25"/>
        <v>68</v>
      </c>
      <c r="C798" s="1069" t="s">
        <v>111</v>
      </c>
      <c r="D798" s="1072" t="s">
        <v>505</v>
      </c>
      <c r="E798" s="1070">
        <v>796</v>
      </c>
      <c r="F798" s="1066" t="s">
        <v>3706</v>
      </c>
      <c r="G798" s="1067" t="s">
        <v>3707</v>
      </c>
      <c r="H798" s="1068">
        <v>1</v>
      </c>
      <c r="I798" s="2"/>
      <c r="K798" s="1072"/>
    </row>
    <row r="799" spans="1:11" x14ac:dyDescent="0.2">
      <c r="A799" s="977" t="str">
        <f t="shared" si="24"/>
        <v>EF_07_69</v>
      </c>
      <c r="B799" s="979">
        <f t="shared" si="25"/>
        <v>69</v>
      </c>
      <c r="C799" s="1069" t="s">
        <v>111</v>
      </c>
      <c r="D799" s="1072" t="s">
        <v>505</v>
      </c>
      <c r="E799" s="1070">
        <v>797</v>
      </c>
      <c r="F799" s="1066" t="s">
        <v>3708</v>
      </c>
      <c r="G799" s="1067" t="s">
        <v>3709</v>
      </c>
      <c r="H799" s="1068">
        <v>1</v>
      </c>
      <c r="I799" s="2"/>
      <c r="K799" s="1072"/>
    </row>
    <row r="800" spans="1:11" x14ac:dyDescent="0.2">
      <c r="A800" s="977" t="str">
        <f t="shared" si="24"/>
        <v>EF_07_70</v>
      </c>
      <c r="B800" s="979">
        <f t="shared" si="25"/>
        <v>70</v>
      </c>
      <c r="C800" s="1069" t="s">
        <v>111</v>
      </c>
      <c r="D800" s="1072" t="s">
        <v>505</v>
      </c>
      <c r="E800" s="1070">
        <v>798</v>
      </c>
      <c r="F800" s="1066" t="s">
        <v>3710</v>
      </c>
      <c r="G800" s="1067" t="s">
        <v>3711</v>
      </c>
      <c r="H800" s="1068">
        <v>1</v>
      </c>
      <c r="I800" s="2"/>
      <c r="K800" s="1072"/>
    </row>
    <row r="801" spans="1:11" x14ac:dyDescent="0.2">
      <c r="A801" s="977" t="str">
        <f t="shared" si="24"/>
        <v>EF_07_71</v>
      </c>
      <c r="B801" s="979">
        <f t="shared" si="25"/>
        <v>71</v>
      </c>
      <c r="C801" s="1069" t="s">
        <v>111</v>
      </c>
      <c r="D801" s="1072" t="s">
        <v>505</v>
      </c>
      <c r="E801" s="1070">
        <v>799</v>
      </c>
      <c r="F801" s="1066" t="s">
        <v>3712</v>
      </c>
      <c r="G801" s="1067" t="s">
        <v>3713</v>
      </c>
      <c r="H801" s="1068">
        <v>1</v>
      </c>
      <c r="I801" s="2"/>
      <c r="K801" s="1072"/>
    </row>
    <row r="802" spans="1:11" x14ac:dyDescent="0.2">
      <c r="A802" s="977" t="str">
        <f t="shared" si="24"/>
        <v>EF_07_72</v>
      </c>
      <c r="B802" s="979">
        <f t="shared" si="25"/>
        <v>72</v>
      </c>
      <c r="C802" s="1069" t="s">
        <v>111</v>
      </c>
      <c r="D802" s="1072" t="s">
        <v>505</v>
      </c>
      <c r="E802" s="1070">
        <v>800</v>
      </c>
      <c r="F802" s="1066" t="s">
        <v>3714</v>
      </c>
      <c r="G802" s="1067" t="s">
        <v>3715</v>
      </c>
      <c r="H802" s="1068">
        <v>1</v>
      </c>
      <c r="I802" s="2"/>
      <c r="K802" s="1072"/>
    </row>
    <row r="803" spans="1:11" x14ac:dyDescent="0.2">
      <c r="A803" s="977" t="str">
        <f t="shared" si="24"/>
        <v>EF_07_73</v>
      </c>
      <c r="B803" s="979">
        <f t="shared" si="25"/>
        <v>73</v>
      </c>
      <c r="C803" s="1069" t="s">
        <v>111</v>
      </c>
      <c r="D803" s="1072" t="s">
        <v>505</v>
      </c>
      <c r="E803" s="1070">
        <v>801</v>
      </c>
      <c r="F803" s="1066" t="s">
        <v>3716</v>
      </c>
      <c r="G803" s="1067" t="s">
        <v>3717</v>
      </c>
      <c r="H803" s="1068">
        <v>1</v>
      </c>
      <c r="I803" s="2"/>
      <c r="K803" s="1072"/>
    </row>
    <row r="804" spans="1:11" x14ac:dyDescent="0.2">
      <c r="A804" s="977" t="str">
        <f t="shared" si="24"/>
        <v>EF_07_74</v>
      </c>
      <c r="B804" s="979">
        <f t="shared" si="25"/>
        <v>74</v>
      </c>
      <c r="C804" s="1069" t="s">
        <v>111</v>
      </c>
      <c r="D804" s="1072" t="s">
        <v>505</v>
      </c>
      <c r="E804" s="1070">
        <v>802</v>
      </c>
      <c r="F804" s="1066" t="s">
        <v>3718</v>
      </c>
      <c r="G804" s="1067" t="s">
        <v>3719</v>
      </c>
      <c r="H804" s="1068">
        <v>1</v>
      </c>
      <c r="I804" s="2"/>
      <c r="K804" s="1072"/>
    </row>
    <row r="805" spans="1:11" x14ac:dyDescent="0.2">
      <c r="A805" s="977" t="str">
        <f t="shared" si="24"/>
        <v>EF_07_75</v>
      </c>
      <c r="B805" s="979">
        <f t="shared" si="25"/>
        <v>75</v>
      </c>
      <c r="C805" s="1069" t="s">
        <v>111</v>
      </c>
      <c r="D805" s="1072" t="s">
        <v>505</v>
      </c>
      <c r="E805" s="1070">
        <v>803</v>
      </c>
      <c r="F805" s="1066" t="s">
        <v>3720</v>
      </c>
      <c r="G805" s="1067" t="s">
        <v>3721</v>
      </c>
      <c r="H805" s="1068">
        <v>1</v>
      </c>
      <c r="I805" s="2"/>
      <c r="K805" s="1072"/>
    </row>
    <row r="806" spans="1:11" x14ac:dyDescent="0.2">
      <c r="A806" s="977" t="str">
        <f t="shared" si="24"/>
        <v>EF_07_76</v>
      </c>
      <c r="B806" s="979">
        <f t="shared" si="25"/>
        <v>76</v>
      </c>
      <c r="C806" s="1069" t="s">
        <v>111</v>
      </c>
      <c r="D806" s="1072" t="s">
        <v>505</v>
      </c>
      <c r="E806" s="1070">
        <v>804</v>
      </c>
      <c r="F806" s="1066" t="s">
        <v>3722</v>
      </c>
      <c r="G806" s="1067" t="s">
        <v>3723</v>
      </c>
      <c r="H806" s="1068">
        <v>1</v>
      </c>
      <c r="I806" s="2"/>
      <c r="K806" s="1072"/>
    </row>
    <row r="807" spans="1:11" x14ac:dyDescent="0.2">
      <c r="A807" s="977" t="str">
        <f t="shared" si="24"/>
        <v>EF_07_77</v>
      </c>
      <c r="B807" s="979">
        <f t="shared" si="25"/>
        <v>77</v>
      </c>
      <c r="C807" s="1069" t="s">
        <v>111</v>
      </c>
      <c r="D807" s="1072" t="s">
        <v>505</v>
      </c>
      <c r="E807" s="1070">
        <v>805</v>
      </c>
      <c r="F807" s="1066" t="s">
        <v>3724</v>
      </c>
      <c r="G807" s="1067" t="s">
        <v>3725</v>
      </c>
      <c r="H807" s="1068">
        <v>1</v>
      </c>
      <c r="I807" s="2"/>
      <c r="K807" s="1072"/>
    </row>
    <row r="808" spans="1:11" x14ac:dyDescent="0.2">
      <c r="A808" s="977" t="str">
        <f t="shared" si="24"/>
        <v>EF_07_78</v>
      </c>
      <c r="B808" s="979">
        <f t="shared" si="25"/>
        <v>78</v>
      </c>
      <c r="C808" s="1069" t="s">
        <v>111</v>
      </c>
      <c r="D808" s="1072" t="s">
        <v>505</v>
      </c>
      <c r="E808" s="1070">
        <v>806</v>
      </c>
      <c r="F808" s="1066" t="s">
        <v>3726</v>
      </c>
      <c r="G808" s="1067" t="s">
        <v>3727</v>
      </c>
      <c r="H808" s="1068">
        <v>1</v>
      </c>
      <c r="I808" s="2"/>
      <c r="K808" s="1072"/>
    </row>
    <row r="809" spans="1:11" x14ac:dyDescent="0.2">
      <c r="A809" s="977" t="str">
        <f t="shared" si="24"/>
        <v>EF_07_79</v>
      </c>
      <c r="B809" s="979">
        <f t="shared" si="25"/>
        <v>79</v>
      </c>
      <c r="C809" s="1069" t="s">
        <v>111</v>
      </c>
      <c r="D809" s="1072" t="s">
        <v>505</v>
      </c>
      <c r="E809" s="1070">
        <v>807</v>
      </c>
      <c r="F809" s="1066" t="s">
        <v>3728</v>
      </c>
      <c r="G809" s="1067" t="s">
        <v>3729</v>
      </c>
      <c r="H809" s="1068">
        <v>1</v>
      </c>
      <c r="I809" s="2"/>
      <c r="K809" s="1072"/>
    </row>
    <row r="810" spans="1:11" x14ac:dyDescent="0.2">
      <c r="A810" s="977" t="str">
        <f t="shared" si="24"/>
        <v>EF_07_80</v>
      </c>
      <c r="B810" s="979">
        <f t="shared" si="25"/>
        <v>80</v>
      </c>
      <c r="C810" s="1069" t="s">
        <v>111</v>
      </c>
      <c r="D810" s="1072" t="s">
        <v>505</v>
      </c>
      <c r="E810" s="1070">
        <v>808</v>
      </c>
      <c r="F810" s="1066" t="s">
        <v>3730</v>
      </c>
      <c r="G810" s="1067" t="s">
        <v>3731</v>
      </c>
      <c r="H810" s="1068">
        <v>1</v>
      </c>
      <c r="I810" s="2"/>
      <c r="K810" s="1072"/>
    </row>
    <row r="811" spans="1:11" x14ac:dyDescent="0.2">
      <c r="A811" s="977" t="str">
        <f t="shared" si="24"/>
        <v>EF_07_81</v>
      </c>
      <c r="B811" s="979">
        <f t="shared" si="25"/>
        <v>81</v>
      </c>
      <c r="C811" s="1069" t="s">
        <v>111</v>
      </c>
      <c r="D811" s="1072" t="s">
        <v>505</v>
      </c>
      <c r="E811" s="1070">
        <v>809</v>
      </c>
      <c r="F811" s="1066" t="s">
        <v>3732</v>
      </c>
      <c r="G811" s="1067" t="s">
        <v>3733</v>
      </c>
      <c r="H811" s="1068">
        <v>1</v>
      </c>
      <c r="I811" s="2"/>
      <c r="K811" s="1072"/>
    </row>
    <row r="812" spans="1:11" x14ac:dyDescent="0.2">
      <c r="A812" s="977" t="str">
        <f t="shared" si="24"/>
        <v>EF_07_82</v>
      </c>
      <c r="B812" s="979">
        <f t="shared" si="25"/>
        <v>82</v>
      </c>
      <c r="C812" s="1069" t="s">
        <v>111</v>
      </c>
      <c r="D812" s="1072" t="s">
        <v>505</v>
      </c>
      <c r="E812" s="1070">
        <v>810</v>
      </c>
      <c r="F812" s="1066" t="s">
        <v>3734</v>
      </c>
      <c r="G812" s="1067" t="s">
        <v>3735</v>
      </c>
      <c r="H812" s="1068">
        <v>1</v>
      </c>
      <c r="I812" s="2"/>
      <c r="K812" s="1072"/>
    </row>
    <row r="813" spans="1:11" x14ac:dyDescent="0.2">
      <c r="A813" s="977" t="str">
        <f t="shared" si="24"/>
        <v>EF_07_83</v>
      </c>
      <c r="B813" s="979">
        <f t="shared" si="25"/>
        <v>83</v>
      </c>
      <c r="C813" s="1069" t="s">
        <v>111</v>
      </c>
      <c r="D813" s="1072" t="s">
        <v>505</v>
      </c>
      <c r="E813" s="1070">
        <v>811</v>
      </c>
      <c r="F813" s="1066" t="s">
        <v>3736</v>
      </c>
      <c r="G813" s="1067" t="s">
        <v>3737</v>
      </c>
      <c r="H813" s="1068">
        <v>1</v>
      </c>
      <c r="I813" s="2"/>
      <c r="K813" s="1072"/>
    </row>
    <row r="814" spans="1:11" x14ac:dyDescent="0.2">
      <c r="A814" s="977" t="str">
        <f t="shared" si="24"/>
        <v>EF_07_84</v>
      </c>
      <c r="B814" s="979">
        <f t="shared" si="25"/>
        <v>84</v>
      </c>
      <c r="C814" s="1069" t="s">
        <v>111</v>
      </c>
      <c r="D814" s="1072" t="s">
        <v>505</v>
      </c>
      <c r="E814" s="1070">
        <v>812</v>
      </c>
      <c r="F814" s="1066" t="s">
        <v>3738</v>
      </c>
      <c r="G814" s="1067" t="s">
        <v>3739</v>
      </c>
      <c r="H814" s="1068">
        <v>1</v>
      </c>
      <c r="I814" s="2"/>
      <c r="K814" s="1072"/>
    </row>
    <row r="815" spans="1:11" x14ac:dyDescent="0.2">
      <c r="A815" s="977" t="str">
        <f t="shared" si="24"/>
        <v>EF_07_85</v>
      </c>
      <c r="B815" s="979">
        <f t="shared" si="25"/>
        <v>85</v>
      </c>
      <c r="C815" s="1069" t="s">
        <v>111</v>
      </c>
      <c r="D815" s="1072" t="s">
        <v>505</v>
      </c>
      <c r="E815" s="1070">
        <v>813</v>
      </c>
      <c r="F815" s="1066" t="s">
        <v>3740</v>
      </c>
      <c r="G815" s="1067" t="s">
        <v>3741</v>
      </c>
      <c r="H815" s="1068">
        <v>1</v>
      </c>
      <c r="I815" s="2"/>
      <c r="K815" s="1072"/>
    </row>
    <row r="816" spans="1:11" x14ac:dyDescent="0.2">
      <c r="A816" s="977" t="str">
        <f t="shared" si="24"/>
        <v>EF_07_86</v>
      </c>
      <c r="B816" s="979">
        <f t="shared" si="25"/>
        <v>86</v>
      </c>
      <c r="C816" s="1069" t="s">
        <v>111</v>
      </c>
      <c r="D816" s="1072" t="s">
        <v>505</v>
      </c>
      <c r="E816" s="1070">
        <v>814</v>
      </c>
      <c r="F816" s="1066" t="s">
        <v>3742</v>
      </c>
      <c r="G816" s="1067" t="s">
        <v>3743</v>
      </c>
      <c r="H816" s="1068">
        <v>1</v>
      </c>
      <c r="I816" s="2"/>
      <c r="K816" s="1072"/>
    </row>
    <row r="817" spans="1:11" x14ac:dyDescent="0.2">
      <c r="A817" s="977" t="str">
        <f t="shared" si="24"/>
        <v>EF_07_87</v>
      </c>
      <c r="B817" s="979">
        <f t="shared" si="25"/>
        <v>87</v>
      </c>
      <c r="C817" s="1069" t="s">
        <v>111</v>
      </c>
      <c r="D817" s="1072" t="s">
        <v>505</v>
      </c>
      <c r="E817" s="1070">
        <v>815</v>
      </c>
      <c r="F817" s="1066" t="s">
        <v>3744</v>
      </c>
      <c r="G817" s="1067" t="s">
        <v>3745</v>
      </c>
      <c r="H817" s="1068">
        <v>1</v>
      </c>
      <c r="I817" s="2"/>
      <c r="K817" s="1072"/>
    </row>
    <row r="818" spans="1:11" x14ac:dyDescent="0.2">
      <c r="A818" s="977" t="str">
        <f t="shared" si="24"/>
        <v>EF_07_88</v>
      </c>
      <c r="B818" s="979">
        <f t="shared" si="25"/>
        <v>88</v>
      </c>
      <c r="C818" s="1069" t="s">
        <v>111</v>
      </c>
      <c r="D818" s="1072" t="s">
        <v>505</v>
      </c>
      <c r="E818" s="1070">
        <v>816</v>
      </c>
      <c r="F818" s="1066" t="s">
        <v>3746</v>
      </c>
      <c r="G818" s="1067" t="s">
        <v>3747</v>
      </c>
      <c r="H818" s="1068">
        <v>1</v>
      </c>
      <c r="I818" s="2"/>
      <c r="K818" s="1072"/>
    </row>
    <row r="819" spans="1:11" x14ac:dyDescent="0.2">
      <c r="A819" s="977" t="str">
        <f t="shared" si="24"/>
        <v>EF_07_89</v>
      </c>
      <c r="B819" s="979">
        <f t="shared" si="25"/>
        <v>89</v>
      </c>
      <c r="C819" s="1069" t="s">
        <v>111</v>
      </c>
      <c r="D819" s="1072" t="s">
        <v>505</v>
      </c>
      <c r="E819" s="1070">
        <v>817</v>
      </c>
      <c r="F819" s="1066" t="s">
        <v>3748</v>
      </c>
      <c r="G819" s="1067" t="s">
        <v>3749</v>
      </c>
      <c r="H819" s="1068">
        <v>1</v>
      </c>
      <c r="I819" s="2"/>
      <c r="K819" s="1072"/>
    </row>
    <row r="820" spans="1:11" x14ac:dyDescent="0.2">
      <c r="A820" s="977" t="str">
        <f t="shared" si="24"/>
        <v>EF_07_90</v>
      </c>
      <c r="B820" s="979">
        <f t="shared" si="25"/>
        <v>90</v>
      </c>
      <c r="C820" s="1069" t="s">
        <v>111</v>
      </c>
      <c r="D820" s="1072" t="s">
        <v>505</v>
      </c>
      <c r="E820" s="1070">
        <v>818</v>
      </c>
      <c r="F820" s="1066" t="s">
        <v>3750</v>
      </c>
      <c r="G820" s="1067" t="s">
        <v>3751</v>
      </c>
      <c r="H820" s="1068">
        <v>1</v>
      </c>
      <c r="I820" s="2"/>
      <c r="K820" s="1072"/>
    </row>
    <row r="821" spans="1:11" x14ac:dyDescent="0.2">
      <c r="A821" s="977" t="str">
        <f t="shared" si="24"/>
        <v>EF_07_91</v>
      </c>
      <c r="B821" s="979">
        <f t="shared" si="25"/>
        <v>91</v>
      </c>
      <c r="C821" s="1069" t="s">
        <v>111</v>
      </c>
      <c r="D821" s="1072" t="s">
        <v>505</v>
      </c>
      <c r="E821" s="1070">
        <v>819</v>
      </c>
      <c r="F821" s="1066" t="s">
        <v>3752</v>
      </c>
      <c r="G821" s="1067" t="s">
        <v>3753</v>
      </c>
      <c r="H821" s="1068">
        <v>1</v>
      </c>
      <c r="I821" s="2"/>
      <c r="K821" s="1072"/>
    </row>
    <row r="822" spans="1:11" x14ac:dyDescent="0.2">
      <c r="A822" s="977" t="str">
        <f t="shared" si="24"/>
        <v>EF_07_92</v>
      </c>
      <c r="B822" s="979">
        <f t="shared" si="25"/>
        <v>92</v>
      </c>
      <c r="C822" s="1069" t="s">
        <v>111</v>
      </c>
      <c r="D822" s="1072" t="s">
        <v>505</v>
      </c>
      <c r="E822" s="1070">
        <v>820</v>
      </c>
      <c r="F822" s="1066" t="s">
        <v>3754</v>
      </c>
      <c r="G822" s="1067" t="s">
        <v>3755</v>
      </c>
      <c r="H822" s="1068">
        <v>1</v>
      </c>
      <c r="I822" s="2"/>
      <c r="K822" s="1072"/>
    </row>
    <row r="823" spans="1:11" x14ac:dyDescent="0.2">
      <c r="A823" s="977" t="str">
        <f t="shared" si="24"/>
        <v>EF_07_93</v>
      </c>
      <c r="B823" s="979">
        <f t="shared" si="25"/>
        <v>93</v>
      </c>
      <c r="C823" s="1069" t="s">
        <v>111</v>
      </c>
      <c r="D823" s="1072" t="s">
        <v>505</v>
      </c>
      <c r="E823" s="1070">
        <v>821</v>
      </c>
      <c r="F823" s="1066" t="s">
        <v>3756</v>
      </c>
      <c r="G823" s="1067" t="s">
        <v>3757</v>
      </c>
      <c r="H823" s="1068">
        <v>1</v>
      </c>
      <c r="I823" s="2"/>
      <c r="K823" s="1072"/>
    </row>
    <row r="824" spans="1:11" x14ac:dyDescent="0.2">
      <c r="A824" s="977" t="str">
        <f t="shared" si="24"/>
        <v>EF_07_94</v>
      </c>
      <c r="B824" s="979">
        <f t="shared" si="25"/>
        <v>94</v>
      </c>
      <c r="C824" s="1069" t="s">
        <v>111</v>
      </c>
      <c r="D824" s="1072" t="s">
        <v>505</v>
      </c>
      <c r="E824" s="1070">
        <v>822</v>
      </c>
      <c r="F824" s="1066" t="s">
        <v>3758</v>
      </c>
      <c r="G824" s="1067" t="s">
        <v>3759</v>
      </c>
      <c r="H824" s="1068">
        <v>1</v>
      </c>
      <c r="I824" s="2"/>
      <c r="K824" s="1072"/>
    </row>
    <row r="825" spans="1:11" x14ac:dyDescent="0.2">
      <c r="A825" s="977" t="str">
        <f t="shared" si="24"/>
        <v>EF_07_95</v>
      </c>
      <c r="B825" s="979">
        <f t="shared" si="25"/>
        <v>95</v>
      </c>
      <c r="C825" s="1069" t="s">
        <v>111</v>
      </c>
      <c r="D825" s="1072" t="s">
        <v>505</v>
      </c>
      <c r="E825" s="1070">
        <v>823</v>
      </c>
      <c r="F825" s="1066" t="s">
        <v>3760</v>
      </c>
      <c r="G825" s="1067" t="s">
        <v>3761</v>
      </c>
      <c r="H825" s="1068">
        <v>1</v>
      </c>
      <c r="I825" s="2"/>
      <c r="K825" s="1072"/>
    </row>
    <row r="826" spans="1:11" x14ac:dyDescent="0.2">
      <c r="A826" s="977" t="str">
        <f t="shared" si="24"/>
        <v>EF_07_96</v>
      </c>
      <c r="B826" s="979">
        <f t="shared" si="25"/>
        <v>96</v>
      </c>
      <c r="C826" s="1069" t="s">
        <v>111</v>
      </c>
      <c r="D826" s="1072" t="s">
        <v>505</v>
      </c>
      <c r="E826" s="1070">
        <v>824</v>
      </c>
      <c r="F826" s="1066" t="s">
        <v>3762</v>
      </c>
      <c r="G826" s="1067" t="s">
        <v>3763</v>
      </c>
      <c r="H826" s="1068">
        <v>1</v>
      </c>
      <c r="I826" s="2"/>
      <c r="K826" s="1072"/>
    </row>
    <row r="827" spans="1:11" x14ac:dyDescent="0.2">
      <c r="A827" s="977" t="str">
        <f t="shared" si="24"/>
        <v>EF_07_97</v>
      </c>
      <c r="B827" s="979">
        <f t="shared" si="25"/>
        <v>97</v>
      </c>
      <c r="C827" s="1069" t="s">
        <v>111</v>
      </c>
      <c r="D827" s="1072" t="s">
        <v>505</v>
      </c>
      <c r="E827" s="1070">
        <v>825</v>
      </c>
      <c r="F827" s="1066" t="s">
        <v>3764</v>
      </c>
      <c r="G827" s="1067" t="s">
        <v>3765</v>
      </c>
      <c r="H827" s="1068">
        <v>1</v>
      </c>
      <c r="I827" s="2"/>
      <c r="K827" s="1072"/>
    </row>
    <row r="828" spans="1:11" x14ac:dyDescent="0.2">
      <c r="A828" s="977" t="str">
        <f t="shared" si="24"/>
        <v>EF_07_98</v>
      </c>
      <c r="B828" s="979">
        <f t="shared" si="25"/>
        <v>98</v>
      </c>
      <c r="C828" s="1069" t="s">
        <v>111</v>
      </c>
      <c r="D828" s="1072" t="s">
        <v>505</v>
      </c>
      <c r="E828" s="1070">
        <v>826</v>
      </c>
      <c r="F828" s="1066" t="s">
        <v>3766</v>
      </c>
      <c r="G828" s="1067" t="s">
        <v>3767</v>
      </c>
      <c r="H828" s="1068">
        <v>1</v>
      </c>
      <c r="I828" s="2"/>
      <c r="K828" s="1072"/>
    </row>
    <row r="829" spans="1:11" x14ac:dyDescent="0.2">
      <c r="A829" s="977" t="str">
        <f t="shared" si="24"/>
        <v>EF_07_99</v>
      </c>
      <c r="B829" s="979">
        <f t="shared" si="25"/>
        <v>99</v>
      </c>
      <c r="C829" s="1069" t="s">
        <v>111</v>
      </c>
      <c r="D829" s="1072" t="s">
        <v>505</v>
      </c>
      <c r="E829" s="1070">
        <v>827</v>
      </c>
      <c r="F829" s="1066" t="s">
        <v>3768</v>
      </c>
      <c r="G829" s="1067" t="s">
        <v>3769</v>
      </c>
      <c r="H829" s="1068">
        <v>1</v>
      </c>
      <c r="I829" s="2"/>
      <c r="K829" s="1072"/>
    </row>
    <row r="830" spans="1:11" x14ac:dyDescent="0.2">
      <c r="A830" s="977" t="str">
        <f t="shared" si="24"/>
        <v>EF_07_100</v>
      </c>
      <c r="B830" s="979">
        <f t="shared" si="25"/>
        <v>100</v>
      </c>
      <c r="C830" s="1069" t="s">
        <v>111</v>
      </c>
      <c r="D830" s="1072" t="s">
        <v>505</v>
      </c>
      <c r="E830" s="1070">
        <v>828</v>
      </c>
      <c r="F830" s="1066" t="s">
        <v>3770</v>
      </c>
      <c r="G830" s="1067" t="s">
        <v>3771</v>
      </c>
      <c r="H830" s="1068">
        <v>1</v>
      </c>
      <c r="I830" s="2"/>
      <c r="K830" s="1072"/>
    </row>
    <row r="831" spans="1:11" x14ac:dyDescent="0.2">
      <c r="A831" s="977" t="str">
        <f t="shared" si="24"/>
        <v>EF_07_101</v>
      </c>
      <c r="B831" s="979">
        <f t="shared" si="25"/>
        <v>101</v>
      </c>
      <c r="C831" s="1069" t="s">
        <v>111</v>
      </c>
      <c r="D831" s="1072" t="s">
        <v>505</v>
      </c>
      <c r="E831" s="1070">
        <v>829</v>
      </c>
      <c r="F831" s="1066" t="s">
        <v>3772</v>
      </c>
      <c r="G831" s="1067" t="s">
        <v>3773</v>
      </c>
      <c r="H831" s="1068">
        <v>1</v>
      </c>
      <c r="I831" s="2"/>
      <c r="K831" s="1072"/>
    </row>
    <row r="832" spans="1:11" x14ac:dyDescent="0.2">
      <c r="A832" s="977" t="str">
        <f t="shared" si="24"/>
        <v>EF_07_102</v>
      </c>
      <c r="B832" s="979">
        <f t="shared" si="25"/>
        <v>102</v>
      </c>
      <c r="C832" s="1069" t="s">
        <v>111</v>
      </c>
      <c r="D832" s="1072" t="s">
        <v>505</v>
      </c>
      <c r="E832" s="1070">
        <v>830</v>
      </c>
      <c r="F832" s="1066" t="s">
        <v>3774</v>
      </c>
      <c r="G832" s="1067" t="s">
        <v>3775</v>
      </c>
      <c r="H832" s="1068">
        <v>1</v>
      </c>
      <c r="I832" s="2"/>
      <c r="K832" s="1072"/>
    </row>
    <row r="833" spans="1:11" x14ac:dyDescent="0.2">
      <c r="A833" s="977" t="str">
        <f t="shared" si="24"/>
        <v>EF_07_103</v>
      </c>
      <c r="B833" s="979">
        <f t="shared" si="25"/>
        <v>103</v>
      </c>
      <c r="C833" s="1069" t="s">
        <v>111</v>
      </c>
      <c r="D833" s="1072" t="s">
        <v>505</v>
      </c>
      <c r="E833" s="1070">
        <v>831</v>
      </c>
      <c r="F833" s="1066" t="s">
        <v>3776</v>
      </c>
      <c r="G833" s="1067" t="s">
        <v>3777</v>
      </c>
      <c r="H833" s="1068">
        <v>1</v>
      </c>
      <c r="I833" s="2"/>
      <c r="K833" s="1072"/>
    </row>
    <row r="834" spans="1:11" x14ac:dyDescent="0.2">
      <c r="A834" s="977" t="str">
        <f t="shared" si="24"/>
        <v>EF_07_104</v>
      </c>
      <c r="B834" s="979">
        <f t="shared" si="25"/>
        <v>104</v>
      </c>
      <c r="C834" s="1069" t="s">
        <v>111</v>
      </c>
      <c r="D834" s="1072" t="s">
        <v>505</v>
      </c>
      <c r="E834" s="1070">
        <v>832</v>
      </c>
      <c r="F834" s="1066" t="s">
        <v>3778</v>
      </c>
      <c r="G834" s="1067" t="s">
        <v>3779</v>
      </c>
      <c r="H834" s="1068">
        <v>1</v>
      </c>
      <c r="I834" s="2"/>
      <c r="K834" s="1072"/>
    </row>
    <row r="835" spans="1:11" x14ac:dyDescent="0.2">
      <c r="A835" s="977" t="str">
        <f t="shared" ref="A835:A898" si="26">CONCATENATE(C835,"_",D835,"_",B835)</f>
        <v>EF_07_105</v>
      </c>
      <c r="B835" s="979">
        <f t="shared" si="25"/>
        <v>105</v>
      </c>
      <c r="C835" s="1069" t="s">
        <v>111</v>
      </c>
      <c r="D835" s="1072" t="s">
        <v>505</v>
      </c>
      <c r="E835" s="1070">
        <v>833</v>
      </c>
      <c r="F835" s="1066" t="s">
        <v>3780</v>
      </c>
      <c r="G835" s="1067" t="s">
        <v>3781</v>
      </c>
      <c r="H835" s="1068">
        <v>1</v>
      </c>
      <c r="I835" s="2"/>
      <c r="K835" s="1072"/>
    </row>
    <row r="836" spans="1:11" x14ac:dyDescent="0.2">
      <c r="A836" s="977" t="str">
        <f t="shared" si="26"/>
        <v>EF_07_106</v>
      </c>
      <c r="B836" s="979">
        <f t="shared" si="25"/>
        <v>106</v>
      </c>
      <c r="C836" s="1069" t="s">
        <v>111</v>
      </c>
      <c r="D836" s="1072" t="s">
        <v>505</v>
      </c>
      <c r="E836" s="1070">
        <v>834</v>
      </c>
      <c r="F836" s="1066" t="s">
        <v>3782</v>
      </c>
      <c r="G836" s="1067" t="s">
        <v>3783</v>
      </c>
      <c r="H836" s="1068">
        <v>1</v>
      </c>
      <c r="I836" s="2"/>
      <c r="K836" s="1072"/>
    </row>
    <row r="837" spans="1:11" x14ac:dyDescent="0.2">
      <c r="A837" s="977" t="str">
        <f t="shared" si="26"/>
        <v>EF_07_107</v>
      </c>
      <c r="B837" s="979">
        <f t="shared" ref="B837:B900" si="27">IF(D837&lt;&gt;"",IF(D837=D836,B836+1,1),0)</f>
        <v>107</v>
      </c>
      <c r="C837" s="1069" t="s">
        <v>111</v>
      </c>
      <c r="D837" s="1072" t="s">
        <v>505</v>
      </c>
      <c r="E837" s="1070">
        <v>835</v>
      </c>
      <c r="F837" s="1066" t="s">
        <v>3784</v>
      </c>
      <c r="G837" s="1067" t="s">
        <v>3785</v>
      </c>
      <c r="H837" s="1068">
        <v>1</v>
      </c>
      <c r="I837" s="2"/>
      <c r="K837" s="1072"/>
    </row>
    <row r="838" spans="1:11" x14ac:dyDescent="0.2">
      <c r="A838" s="977" t="str">
        <f t="shared" si="26"/>
        <v>EF_07_108</v>
      </c>
      <c r="B838" s="979">
        <f t="shared" si="27"/>
        <v>108</v>
      </c>
      <c r="C838" s="1069" t="s">
        <v>111</v>
      </c>
      <c r="D838" s="1072" t="s">
        <v>505</v>
      </c>
      <c r="E838" s="1070">
        <v>836</v>
      </c>
      <c r="F838" s="1066" t="s">
        <v>3786</v>
      </c>
      <c r="G838" s="1067" t="s">
        <v>3787</v>
      </c>
      <c r="H838" s="1068">
        <v>1</v>
      </c>
      <c r="I838" s="2"/>
      <c r="K838" s="1072"/>
    </row>
    <row r="839" spans="1:11" x14ac:dyDescent="0.2">
      <c r="A839" s="977" t="str">
        <f t="shared" si="26"/>
        <v>EF_07_109</v>
      </c>
      <c r="B839" s="979">
        <f t="shared" si="27"/>
        <v>109</v>
      </c>
      <c r="C839" s="1069" t="s">
        <v>111</v>
      </c>
      <c r="D839" s="1072" t="s">
        <v>505</v>
      </c>
      <c r="E839" s="1070">
        <v>837</v>
      </c>
      <c r="F839" s="1066" t="s">
        <v>3788</v>
      </c>
      <c r="G839" s="1067" t="s">
        <v>3789</v>
      </c>
      <c r="H839" s="1068">
        <v>1</v>
      </c>
      <c r="I839" s="2"/>
      <c r="K839" s="1072"/>
    </row>
    <row r="840" spans="1:11" x14ac:dyDescent="0.2">
      <c r="A840" s="977" t="str">
        <f t="shared" si="26"/>
        <v>EF_07_110</v>
      </c>
      <c r="B840" s="979">
        <f t="shared" si="27"/>
        <v>110</v>
      </c>
      <c r="C840" s="1069" t="s">
        <v>111</v>
      </c>
      <c r="D840" s="1072" t="s">
        <v>505</v>
      </c>
      <c r="E840" s="1070">
        <v>838</v>
      </c>
      <c r="F840" s="1066" t="s">
        <v>3790</v>
      </c>
      <c r="G840" s="1067" t="s">
        <v>3791</v>
      </c>
      <c r="H840" s="1068">
        <v>1</v>
      </c>
      <c r="I840" s="2"/>
      <c r="K840" s="1072"/>
    </row>
    <row r="841" spans="1:11" x14ac:dyDescent="0.2">
      <c r="A841" s="977" t="str">
        <f t="shared" si="26"/>
        <v>EF_07_111</v>
      </c>
      <c r="B841" s="979">
        <f t="shared" si="27"/>
        <v>111</v>
      </c>
      <c r="C841" s="1069" t="s">
        <v>111</v>
      </c>
      <c r="D841" s="1072" t="s">
        <v>505</v>
      </c>
      <c r="E841" s="1070">
        <v>839</v>
      </c>
      <c r="F841" s="1066" t="s">
        <v>3792</v>
      </c>
      <c r="G841" s="1067" t="s">
        <v>3793</v>
      </c>
      <c r="H841" s="1068">
        <v>1</v>
      </c>
      <c r="I841" s="2"/>
      <c r="K841" s="1072"/>
    </row>
    <row r="842" spans="1:11" x14ac:dyDescent="0.2">
      <c r="A842" s="977" t="str">
        <f t="shared" si="26"/>
        <v>EF_07_112</v>
      </c>
      <c r="B842" s="979">
        <f t="shared" si="27"/>
        <v>112</v>
      </c>
      <c r="C842" s="1069" t="s">
        <v>111</v>
      </c>
      <c r="D842" s="1072" t="s">
        <v>505</v>
      </c>
      <c r="E842" s="1070">
        <v>840</v>
      </c>
      <c r="F842" s="1066" t="s">
        <v>3794</v>
      </c>
      <c r="G842" s="1067" t="s">
        <v>3795</v>
      </c>
      <c r="H842" s="1068">
        <v>1</v>
      </c>
      <c r="I842" s="2"/>
      <c r="K842" s="1072"/>
    </row>
    <row r="843" spans="1:11" x14ac:dyDescent="0.2">
      <c r="A843" s="977" t="str">
        <f t="shared" si="26"/>
        <v>EF_07_113</v>
      </c>
      <c r="B843" s="979">
        <f t="shared" si="27"/>
        <v>113</v>
      </c>
      <c r="C843" s="1069" t="s">
        <v>111</v>
      </c>
      <c r="D843" s="1072" t="s">
        <v>505</v>
      </c>
      <c r="E843" s="1070">
        <v>841</v>
      </c>
      <c r="F843" s="1066" t="s">
        <v>3796</v>
      </c>
      <c r="G843" s="1067" t="s">
        <v>3797</v>
      </c>
      <c r="H843" s="1068">
        <v>1</v>
      </c>
      <c r="I843" s="2"/>
      <c r="K843" s="1072"/>
    </row>
    <row r="844" spans="1:11" x14ac:dyDescent="0.2">
      <c r="A844" s="977" t="str">
        <f t="shared" si="26"/>
        <v>EF_07_114</v>
      </c>
      <c r="B844" s="979">
        <f t="shared" si="27"/>
        <v>114</v>
      </c>
      <c r="C844" s="1069" t="s">
        <v>111</v>
      </c>
      <c r="D844" s="1072" t="s">
        <v>505</v>
      </c>
      <c r="E844" s="1070">
        <v>842</v>
      </c>
      <c r="F844" s="1066" t="s">
        <v>3798</v>
      </c>
      <c r="G844" s="1067" t="s">
        <v>3799</v>
      </c>
      <c r="H844" s="1068">
        <v>1</v>
      </c>
      <c r="I844" s="2"/>
      <c r="K844" s="1072"/>
    </row>
    <row r="845" spans="1:11" x14ac:dyDescent="0.2">
      <c r="A845" s="977" t="str">
        <f t="shared" si="26"/>
        <v>EF_07_115</v>
      </c>
      <c r="B845" s="979">
        <f t="shared" si="27"/>
        <v>115</v>
      </c>
      <c r="C845" s="1069" t="s">
        <v>111</v>
      </c>
      <c r="D845" s="1072" t="s">
        <v>505</v>
      </c>
      <c r="E845" s="1070">
        <v>843</v>
      </c>
      <c r="F845" s="1066" t="s">
        <v>3800</v>
      </c>
      <c r="G845" s="1067" t="s">
        <v>3801</v>
      </c>
      <c r="H845" s="1068">
        <v>1</v>
      </c>
      <c r="I845" s="2"/>
      <c r="K845" s="1072"/>
    </row>
    <row r="846" spans="1:11" x14ac:dyDescent="0.2">
      <c r="A846" s="977" t="str">
        <f t="shared" si="26"/>
        <v>EF_07_116</v>
      </c>
      <c r="B846" s="979">
        <f t="shared" si="27"/>
        <v>116</v>
      </c>
      <c r="C846" s="1069" t="s">
        <v>111</v>
      </c>
      <c r="D846" s="1072" t="s">
        <v>505</v>
      </c>
      <c r="E846" s="1070">
        <v>844</v>
      </c>
      <c r="F846" s="1066" t="s">
        <v>3802</v>
      </c>
      <c r="G846" s="1067" t="s">
        <v>3803</v>
      </c>
      <c r="H846" s="1068">
        <v>1</v>
      </c>
      <c r="I846" s="2"/>
      <c r="K846" s="1072"/>
    </row>
    <row r="847" spans="1:11" x14ac:dyDescent="0.2">
      <c r="A847" s="977" t="str">
        <f t="shared" si="26"/>
        <v>EF_07_117</v>
      </c>
      <c r="B847" s="979">
        <f t="shared" si="27"/>
        <v>117</v>
      </c>
      <c r="C847" s="1069" t="s">
        <v>111</v>
      </c>
      <c r="D847" s="1072" t="s">
        <v>505</v>
      </c>
      <c r="E847" s="1070">
        <v>845</v>
      </c>
      <c r="F847" s="1066" t="s">
        <v>3804</v>
      </c>
      <c r="G847" s="1067" t="s">
        <v>3805</v>
      </c>
      <c r="H847" s="1068">
        <v>1</v>
      </c>
      <c r="I847" s="2"/>
      <c r="K847" s="1072"/>
    </row>
    <row r="848" spans="1:11" x14ac:dyDescent="0.2">
      <c r="A848" s="977" t="str">
        <f t="shared" si="26"/>
        <v>EF_07_118</v>
      </c>
      <c r="B848" s="979">
        <f t="shared" si="27"/>
        <v>118</v>
      </c>
      <c r="C848" s="1069" t="s">
        <v>111</v>
      </c>
      <c r="D848" s="1072" t="s">
        <v>505</v>
      </c>
      <c r="E848" s="1070">
        <v>846</v>
      </c>
      <c r="F848" s="1066" t="s">
        <v>3806</v>
      </c>
      <c r="G848" s="1067" t="s">
        <v>3807</v>
      </c>
      <c r="H848" s="1068">
        <v>1</v>
      </c>
      <c r="I848" s="2"/>
      <c r="K848" s="1072"/>
    </row>
    <row r="849" spans="1:11" x14ac:dyDescent="0.2">
      <c r="A849" s="977" t="str">
        <f t="shared" si="26"/>
        <v>EF_07_119</v>
      </c>
      <c r="B849" s="979">
        <f t="shared" si="27"/>
        <v>119</v>
      </c>
      <c r="C849" s="1069" t="s">
        <v>111</v>
      </c>
      <c r="D849" s="1072" t="s">
        <v>505</v>
      </c>
      <c r="E849" s="1070">
        <v>847</v>
      </c>
      <c r="F849" s="1066" t="s">
        <v>3808</v>
      </c>
      <c r="G849" s="1067" t="s">
        <v>3809</v>
      </c>
      <c r="H849" s="1068">
        <v>1</v>
      </c>
      <c r="I849" s="2"/>
      <c r="K849" s="1072"/>
    </row>
    <row r="850" spans="1:11" x14ac:dyDescent="0.2">
      <c r="A850" s="977" t="str">
        <f t="shared" si="26"/>
        <v>EF_07_120</v>
      </c>
      <c r="B850" s="979">
        <f t="shared" si="27"/>
        <v>120</v>
      </c>
      <c r="C850" s="1069" t="s">
        <v>111</v>
      </c>
      <c r="D850" s="1072" t="s">
        <v>505</v>
      </c>
      <c r="E850" s="1070">
        <v>848</v>
      </c>
      <c r="F850" s="1066" t="s">
        <v>3810</v>
      </c>
      <c r="G850" s="1067" t="s">
        <v>3811</v>
      </c>
      <c r="H850" s="1068">
        <v>1</v>
      </c>
      <c r="I850" s="2"/>
      <c r="K850" s="1072"/>
    </row>
    <row r="851" spans="1:11" x14ac:dyDescent="0.2">
      <c r="A851" s="977" t="str">
        <f t="shared" si="26"/>
        <v>EF_07_121</v>
      </c>
      <c r="B851" s="979">
        <f t="shared" si="27"/>
        <v>121</v>
      </c>
      <c r="C851" s="1069" t="s">
        <v>111</v>
      </c>
      <c r="D851" s="1072" t="s">
        <v>505</v>
      </c>
      <c r="E851" s="1070">
        <v>849</v>
      </c>
      <c r="F851" s="1066" t="s">
        <v>3812</v>
      </c>
      <c r="G851" s="1067" t="s">
        <v>3813</v>
      </c>
      <c r="H851" s="1068">
        <v>1</v>
      </c>
      <c r="I851" s="2"/>
      <c r="K851" s="1072"/>
    </row>
    <row r="852" spans="1:11" x14ac:dyDescent="0.2">
      <c r="A852" s="977" t="str">
        <f t="shared" si="26"/>
        <v>EF_07_122</v>
      </c>
      <c r="B852" s="979">
        <f t="shared" si="27"/>
        <v>122</v>
      </c>
      <c r="C852" s="1069" t="s">
        <v>111</v>
      </c>
      <c r="D852" s="1072" t="s">
        <v>505</v>
      </c>
      <c r="E852" s="1070">
        <v>850</v>
      </c>
      <c r="F852" s="1066" t="s">
        <v>3814</v>
      </c>
      <c r="G852" s="1067" t="s">
        <v>3815</v>
      </c>
      <c r="H852" s="1068">
        <v>1</v>
      </c>
      <c r="I852" s="2"/>
      <c r="K852" s="1072"/>
    </row>
    <row r="853" spans="1:11" x14ac:dyDescent="0.2">
      <c r="A853" s="977" t="str">
        <f t="shared" si="26"/>
        <v>EF_07_123</v>
      </c>
      <c r="B853" s="979">
        <f t="shared" si="27"/>
        <v>123</v>
      </c>
      <c r="C853" s="1069" t="s">
        <v>111</v>
      </c>
      <c r="D853" s="1072" t="s">
        <v>505</v>
      </c>
      <c r="E853" s="1070">
        <v>851</v>
      </c>
      <c r="F853" s="1066" t="s">
        <v>3816</v>
      </c>
      <c r="G853" s="1067" t="s">
        <v>3817</v>
      </c>
      <c r="H853" s="1068">
        <v>1</v>
      </c>
      <c r="I853" s="2"/>
      <c r="K853" s="1072"/>
    </row>
    <row r="854" spans="1:11" x14ac:dyDescent="0.2">
      <c r="A854" s="977" t="str">
        <f t="shared" si="26"/>
        <v>EF_07_124</v>
      </c>
      <c r="B854" s="979">
        <f t="shared" si="27"/>
        <v>124</v>
      </c>
      <c r="C854" s="1069" t="s">
        <v>111</v>
      </c>
      <c r="D854" s="1072" t="s">
        <v>505</v>
      </c>
      <c r="E854" s="1070">
        <v>852</v>
      </c>
      <c r="F854" s="1066" t="s">
        <v>3818</v>
      </c>
      <c r="G854" s="1067" t="s">
        <v>3819</v>
      </c>
      <c r="H854" s="1068">
        <v>1</v>
      </c>
      <c r="I854" s="2"/>
      <c r="K854" s="1072"/>
    </row>
    <row r="855" spans="1:11" x14ac:dyDescent="0.2">
      <c r="A855" s="977" t="str">
        <f t="shared" si="26"/>
        <v>EF_07_125</v>
      </c>
      <c r="B855" s="979">
        <f t="shared" si="27"/>
        <v>125</v>
      </c>
      <c r="C855" s="1069" t="s">
        <v>111</v>
      </c>
      <c r="D855" s="1072" t="s">
        <v>505</v>
      </c>
      <c r="E855" s="1070">
        <v>853</v>
      </c>
      <c r="F855" s="1066" t="s">
        <v>3820</v>
      </c>
      <c r="G855" s="1067" t="s">
        <v>3821</v>
      </c>
      <c r="H855" s="1068">
        <v>1</v>
      </c>
      <c r="I855" s="2"/>
      <c r="K855" s="1072"/>
    </row>
    <row r="856" spans="1:11" x14ac:dyDescent="0.2">
      <c r="A856" s="977" t="str">
        <f t="shared" si="26"/>
        <v>EF_08_1</v>
      </c>
      <c r="B856" s="979">
        <f t="shared" si="27"/>
        <v>1</v>
      </c>
      <c r="C856" s="1069" t="s">
        <v>111</v>
      </c>
      <c r="D856" s="1072" t="s">
        <v>506</v>
      </c>
      <c r="E856" s="1070">
        <v>854</v>
      </c>
      <c r="F856" s="1066" t="s">
        <v>3822</v>
      </c>
      <c r="G856" s="1067" t="s">
        <v>3823</v>
      </c>
      <c r="H856" s="1068">
        <v>1</v>
      </c>
      <c r="I856" s="2"/>
      <c r="K856" s="1072"/>
    </row>
    <row r="857" spans="1:11" x14ac:dyDescent="0.2">
      <c r="A857" s="977" t="str">
        <f t="shared" si="26"/>
        <v>EF_08_2</v>
      </c>
      <c r="B857" s="979">
        <f t="shared" si="27"/>
        <v>2</v>
      </c>
      <c r="C857" s="1069" t="s">
        <v>111</v>
      </c>
      <c r="D857" s="1072" t="s">
        <v>506</v>
      </c>
      <c r="E857" s="1070">
        <v>855</v>
      </c>
      <c r="F857" s="1066" t="s">
        <v>3824</v>
      </c>
      <c r="G857" s="1067" t="s">
        <v>3825</v>
      </c>
      <c r="H857" s="1068">
        <v>1</v>
      </c>
      <c r="I857" s="2"/>
      <c r="K857" s="1072"/>
    </row>
    <row r="858" spans="1:11" x14ac:dyDescent="0.2">
      <c r="A858" s="977" t="str">
        <f t="shared" si="26"/>
        <v>EF_08_3</v>
      </c>
      <c r="B858" s="979">
        <f t="shared" si="27"/>
        <v>3</v>
      </c>
      <c r="C858" s="1069" t="s">
        <v>111</v>
      </c>
      <c r="D858" s="1072" t="s">
        <v>506</v>
      </c>
      <c r="E858" s="1070">
        <v>856</v>
      </c>
      <c r="F858" s="1066" t="s">
        <v>3826</v>
      </c>
      <c r="G858" s="1067" t="s">
        <v>3827</v>
      </c>
      <c r="H858" s="1068">
        <v>1</v>
      </c>
      <c r="I858" s="2"/>
      <c r="K858" s="1072"/>
    </row>
    <row r="859" spans="1:11" x14ac:dyDescent="0.2">
      <c r="A859" s="977" t="str">
        <f t="shared" si="26"/>
        <v>EF_08_4</v>
      </c>
      <c r="B859" s="979">
        <f t="shared" si="27"/>
        <v>4</v>
      </c>
      <c r="C859" s="1069" t="s">
        <v>111</v>
      </c>
      <c r="D859" s="1072" t="s">
        <v>506</v>
      </c>
      <c r="E859" s="1070">
        <v>857</v>
      </c>
      <c r="F859" s="1066" t="s">
        <v>3828</v>
      </c>
      <c r="G859" s="1067" t="s">
        <v>3829</v>
      </c>
      <c r="H859" s="1068">
        <v>1</v>
      </c>
      <c r="I859" s="2"/>
      <c r="K859" s="1072"/>
    </row>
    <row r="860" spans="1:11" x14ac:dyDescent="0.2">
      <c r="A860" s="977" t="str">
        <f t="shared" si="26"/>
        <v>EF_08_5</v>
      </c>
      <c r="B860" s="979">
        <f t="shared" si="27"/>
        <v>5</v>
      </c>
      <c r="C860" s="1069" t="s">
        <v>111</v>
      </c>
      <c r="D860" s="1072" t="s">
        <v>506</v>
      </c>
      <c r="E860" s="1070">
        <v>858</v>
      </c>
      <c r="F860" s="1066" t="s">
        <v>3830</v>
      </c>
      <c r="G860" s="1067" t="s">
        <v>3831</v>
      </c>
      <c r="H860" s="1068">
        <v>1</v>
      </c>
      <c r="I860" s="2"/>
      <c r="K860" s="1072"/>
    </row>
    <row r="861" spans="1:11" x14ac:dyDescent="0.2">
      <c r="A861" s="977" t="str">
        <f t="shared" si="26"/>
        <v>EF_08_6</v>
      </c>
      <c r="B861" s="979">
        <f t="shared" si="27"/>
        <v>6</v>
      </c>
      <c r="C861" s="1069" t="s">
        <v>111</v>
      </c>
      <c r="D861" s="1072" t="s">
        <v>506</v>
      </c>
      <c r="E861" s="1070">
        <v>859</v>
      </c>
      <c r="F861" s="1066" t="s">
        <v>3832</v>
      </c>
      <c r="G861" s="1067" t="s">
        <v>3833</v>
      </c>
      <c r="H861" s="1068">
        <v>1</v>
      </c>
      <c r="I861" s="2"/>
      <c r="K861" s="1072"/>
    </row>
    <row r="862" spans="1:11" x14ac:dyDescent="0.2">
      <c r="A862" s="977" t="str">
        <f t="shared" si="26"/>
        <v>EF_08_7</v>
      </c>
      <c r="B862" s="979">
        <f t="shared" si="27"/>
        <v>7</v>
      </c>
      <c r="C862" s="1069" t="s">
        <v>111</v>
      </c>
      <c r="D862" s="1072" t="s">
        <v>506</v>
      </c>
      <c r="E862" s="1070">
        <v>860</v>
      </c>
      <c r="F862" s="1066" t="s">
        <v>3834</v>
      </c>
      <c r="G862" s="1067" t="s">
        <v>3835</v>
      </c>
      <c r="H862" s="1068">
        <v>1</v>
      </c>
      <c r="I862" s="2"/>
      <c r="K862" s="1072"/>
    </row>
    <row r="863" spans="1:11" x14ac:dyDescent="0.2">
      <c r="A863" s="977" t="str">
        <f t="shared" si="26"/>
        <v>EF_08_8</v>
      </c>
      <c r="B863" s="979">
        <f t="shared" si="27"/>
        <v>8</v>
      </c>
      <c r="C863" s="1069" t="s">
        <v>111</v>
      </c>
      <c r="D863" s="1072" t="s">
        <v>506</v>
      </c>
      <c r="E863" s="1070">
        <v>861</v>
      </c>
      <c r="F863" s="1066" t="s">
        <v>3836</v>
      </c>
      <c r="G863" s="1067" t="s">
        <v>3837</v>
      </c>
      <c r="H863" s="1068">
        <v>1</v>
      </c>
      <c r="I863" s="2"/>
      <c r="K863" s="1072"/>
    </row>
    <row r="864" spans="1:11" x14ac:dyDescent="0.2">
      <c r="A864" s="977" t="str">
        <f t="shared" si="26"/>
        <v>EF_08_9</v>
      </c>
      <c r="B864" s="979">
        <f t="shared" si="27"/>
        <v>9</v>
      </c>
      <c r="C864" s="1069" t="s">
        <v>111</v>
      </c>
      <c r="D864" s="1072" t="s">
        <v>506</v>
      </c>
      <c r="E864" s="1070">
        <v>862</v>
      </c>
      <c r="F864" s="1066" t="s">
        <v>3838</v>
      </c>
      <c r="G864" s="1067" t="s">
        <v>3839</v>
      </c>
      <c r="H864" s="1068">
        <v>1</v>
      </c>
      <c r="I864" s="2"/>
      <c r="K864" s="1072"/>
    </row>
    <row r="865" spans="1:11" x14ac:dyDescent="0.2">
      <c r="A865" s="977" t="str">
        <f t="shared" si="26"/>
        <v>EF_08_10</v>
      </c>
      <c r="B865" s="979">
        <f t="shared" si="27"/>
        <v>10</v>
      </c>
      <c r="C865" s="1069" t="s">
        <v>111</v>
      </c>
      <c r="D865" s="1072" t="s">
        <v>506</v>
      </c>
      <c r="E865" s="1070">
        <v>863</v>
      </c>
      <c r="F865" s="1066" t="s">
        <v>3840</v>
      </c>
      <c r="G865" s="1067" t="s">
        <v>3841</v>
      </c>
      <c r="H865" s="1068">
        <v>1</v>
      </c>
      <c r="I865" s="2"/>
      <c r="K865" s="1072"/>
    </row>
    <row r="866" spans="1:11" x14ac:dyDescent="0.2">
      <c r="A866" s="977" t="str">
        <f t="shared" si="26"/>
        <v>EF_08_11</v>
      </c>
      <c r="B866" s="979">
        <f t="shared" si="27"/>
        <v>11</v>
      </c>
      <c r="C866" s="1069" t="s">
        <v>111</v>
      </c>
      <c r="D866" s="1072" t="s">
        <v>506</v>
      </c>
      <c r="E866" s="1070">
        <v>864</v>
      </c>
      <c r="F866" s="1066" t="s">
        <v>3842</v>
      </c>
      <c r="G866" s="1067" t="s">
        <v>3843</v>
      </c>
      <c r="H866" s="1068">
        <v>1</v>
      </c>
      <c r="I866" s="2"/>
      <c r="K866" s="1072"/>
    </row>
    <row r="867" spans="1:11" x14ac:dyDescent="0.2">
      <c r="A867" s="977" t="str">
        <f t="shared" si="26"/>
        <v>EF_08_12</v>
      </c>
      <c r="B867" s="979">
        <f t="shared" si="27"/>
        <v>12</v>
      </c>
      <c r="C867" s="1069" t="s">
        <v>111</v>
      </c>
      <c r="D867" s="1072" t="s">
        <v>506</v>
      </c>
      <c r="E867" s="1070">
        <v>865</v>
      </c>
      <c r="F867" s="1066" t="s">
        <v>3844</v>
      </c>
      <c r="G867" s="1067" t="s">
        <v>3845</v>
      </c>
      <c r="H867" s="1068">
        <v>1</v>
      </c>
      <c r="I867" s="2"/>
      <c r="K867" s="1072"/>
    </row>
    <row r="868" spans="1:11" x14ac:dyDescent="0.2">
      <c r="A868" s="977" t="str">
        <f t="shared" si="26"/>
        <v>EF_08_13</v>
      </c>
      <c r="B868" s="979">
        <f t="shared" si="27"/>
        <v>13</v>
      </c>
      <c r="C868" s="1069" t="s">
        <v>111</v>
      </c>
      <c r="D868" s="1072" t="s">
        <v>506</v>
      </c>
      <c r="E868" s="1070">
        <v>866</v>
      </c>
      <c r="F868" s="1066" t="s">
        <v>3846</v>
      </c>
      <c r="G868" s="1067" t="s">
        <v>3847</v>
      </c>
      <c r="H868" s="1068">
        <v>1</v>
      </c>
      <c r="I868" s="2"/>
      <c r="K868" s="1072"/>
    </row>
    <row r="869" spans="1:11" x14ac:dyDescent="0.2">
      <c r="A869" s="977" t="str">
        <f t="shared" si="26"/>
        <v>EF_08_14</v>
      </c>
      <c r="B869" s="979">
        <f t="shared" si="27"/>
        <v>14</v>
      </c>
      <c r="C869" s="1069" t="s">
        <v>111</v>
      </c>
      <c r="D869" s="1072" t="s">
        <v>506</v>
      </c>
      <c r="E869" s="1070">
        <v>867</v>
      </c>
      <c r="F869" s="1066" t="s">
        <v>3848</v>
      </c>
      <c r="G869" s="1067" t="s">
        <v>3849</v>
      </c>
      <c r="H869" s="1068">
        <v>1</v>
      </c>
      <c r="I869" s="2"/>
      <c r="K869" s="1072"/>
    </row>
    <row r="870" spans="1:11" x14ac:dyDescent="0.2">
      <c r="A870" s="977" t="str">
        <f t="shared" si="26"/>
        <v>EF_08_15</v>
      </c>
      <c r="B870" s="979">
        <f t="shared" si="27"/>
        <v>15</v>
      </c>
      <c r="C870" s="1069" t="s">
        <v>111</v>
      </c>
      <c r="D870" s="1072" t="s">
        <v>506</v>
      </c>
      <c r="E870" s="1070">
        <v>868</v>
      </c>
      <c r="F870" s="1066" t="s">
        <v>3850</v>
      </c>
      <c r="G870" s="1067" t="s">
        <v>3851</v>
      </c>
      <c r="H870" s="1068">
        <v>1</v>
      </c>
      <c r="I870" s="2"/>
      <c r="K870" s="1072"/>
    </row>
    <row r="871" spans="1:11" x14ac:dyDescent="0.2">
      <c r="A871" s="977" t="str">
        <f t="shared" si="26"/>
        <v>EF_08_16</v>
      </c>
      <c r="B871" s="979">
        <f t="shared" si="27"/>
        <v>16</v>
      </c>
      <c r="C871" s="1069" t="s">
        <v>111</v>
      </c>
      <c r="D871" s="1072" t="s">
        <v>506</v>
      </c>
      <c r="E871" s="1070">
        <v>869</v>
      </c>
      <c r="F871" s="1066" t="s">
        <v>3852</v>
      </c>
      <c r="G871" s="1067" t="s">
        <v>3853</v>
      </c>
      <c r="H871" s="1068">
        <v>1</v>
      </c>
      <c r="I871" s="2"/>
      <c r="K871" s="1072"/>
    </row>
    <row r="872" spans="1:11" x14ac:dyDescent="0.2">
      <c r="A872" s="977" t="str">
        <f t="shared" si="26"/>
        <v>EF_08_17</v>
      </c>
      <c r="B872" s="979">
        <f t="shared" si="27"/>
        <v>17</v>
      </c>
      <c r="C872" s="1069" t="s">
        <v>111</v>
      </c>
      <c r="D872" s="1072" t="s">
        <v>506</v>
      </c>
      <c r="E872" s="1070">
        <v>870</v>
      </c>
      <c r="F872" s="1066" t="s">
        <v>3854</v>
      </c>
      <c r="G872" s="1067" t="s">
        <v>3855</v>
      </c>
      <c r="H872" s="1068">
        <v>1</v>
      </c>
      <c r="I872" s="2"/>
      <c r="K872" s="1072"/>
    </row>
    <row r="873" spans="1:11" x14ac:dyDescent="0.2">
      <c r="A873" s="977" t="str">
        <f t="shared" si="26"/>
        <v>EF_08_18</v>
      </c>
      <c r="B873" s="979">
        <f t="shared" si="27"/>
        <v>18</v>
      </c>
      <c r="C873" s="1069" t="s">
        <v>111</v>
      </c>
      <c r="D873" s="1072" t="s">
        <v>506</v>
      </c>
      <c r="E873" s="1070">
        <v>871</v>
      </c>
      <c r="F873" s="1066" t="s">
        <v>3856</v>
      </c>
      <c r="G873" s="1067" t="s">
        <v>3857</v>
      </c>
      <c r="H873" s="1068">
        <v>1</v>
      </c>
      <c r="I873" s="2"/>
      <c r="K873" s="1072"/>
    </row>
    <row r="874" spans="1:11" x14ac:dyDescent="0.2">
      <c r="A874" s="977" t="str">
        <f t="shared" si="26"/>
        <v>EF_08_19</v>
      </c>
      <c r="B874" s="979">
        <f t="shared" si="27"/>
        <v>19</v>
      </c>
      <c r="C874" s="1069" t="s">
        <v>111</v>
      </c>
      <c r="D874" s="1072" t="s">
        <v>506</v>
      </c>
      <c r="E874" s="1070">
        <v>872</v>
      </c>
      <c r="F874" s="1066" t="s">
        <v>3858</v>
      </c>
      <c r="G874" s="1067" t="s">
        <v>3859</v>
      </c>
      <c r="H874" s="1068">
        <v>1</v>
      </c>
      <c r="I874" s="2"/>
      <c r="K874" s="1072"/>
    </row>
    <row r="875" spans="1:11" x14ac:dyDescent="0.2">
      <c r="A875" s="977" t="str">
        <f t="shared" si="26"/>
        <v>EF_08_20</v>
      </c>
      <c r="B875" s="979">
        <f t="shared" si="27"/>
        <v>20</v>
      </c>
      <c r="C875" s="1069" t="s">
        <v>111</v>
      </c>
      <c r="D875" s="1072" t="s">
        <v>506</v>
      </c>
      <c r="E875" s="1070">
        <v>873</v>
      </c>
      <c r="F875" s="1066" t="s">
        <v>3860</v>
      </c>
      <c r="G875" s="1067" t="s">
        <v>3861</v>
      </c>
      <c r="H875" s="1068">
        <v>1</v>
      </c>
      <c r="I875" s="2"/>
      <c r="K875" s="1072"/>
    </row>
    <row r="876" spans="1:11" x14ac:dyDescent="0.2">
      <c r="A876" s="977" t="str">
        <f t="shared" si="26"/>
        <v>EF_08_21</v>
      </c>
      <c r="B876" s="979">
        <f t="shared" si="27"/>
        <v>21</v>
      </c>
      <c r="C876" s="1069" t="s">
        <v>111</v>
      </c>
      <c r="D876" s="1072" t="s">
        <v>506</v>
      </c>
      <c r="E876" s="1070">
        <v>874</v>
      </c>
      <c r="F876" s="1066" t="s">
        <v>3862</v>
      </c>
      <c r="G876" s="1067" t="s">
        <v>3863</v>
      </c>
      <c r="H876" s="1068">
        <v>1</v>
      </c>
      <c r="I876" s="2"/>
      <c r="K876" s="1072"/>
    </row>
    <row r="877" spans="1:11" x14ac:dyDescent="0.2">
      <c r="A877" s="977" t="str">
        <f t="shared" si="26"/>
        <v>EF_08_22</v>
      </c>
      <c r="B877" s="979">
        <f t="shared" si="27"/>
        <v>22</v>
      </c>
      <c r="C877" s="1069" t="s">
        <v>111</v>
      </c>
      <c r="D877" s="1072" t="s">
        <v>506</v>
      </c>
      <c r="E877" s="1070">
        <v>875</v>
      </c>
      <c r="F877" s="1066" t="s">
        <v>3864</v>
      </c>
      <c r="G877" s="1067" t="s">
        <v>3865</v>
      </c>
      <c r="H877" s="1068">
        <v>1</v>
      </c>
      <c r="I877" s="2"/>
      <c r="K877" s="1072"/>
    </row>
    <row r="878" spans="1:11" x14ac:dyDescent="0.2">
      <c r="A878" s="977" t="str">
        <f t="shared" si="26"/>
        <v>EF_08_23</v>
      </c>
      <c r="B878" s="979">
        <f t="shared" si="27"/>
        <v>23</v>
      </c>
      <c r="C878" s="1069" t="s">
        <v>111</v>
      </c>
      <c r="D878" s="1072" t="s">
        <v>506</v>
      </c>
      <c r="E878" s="1070">
        <v>876</v>
      </c>
      <c r="F878" s="1066" t="s">
        <v>3866</v>
      </c>
      <c r="G878" s="1067" t="s">
        <v>3867</v>
      </c>
      <c r="H878" s="1068">
        <v>1</v>
      </c>
      <c r="I878" s="2"/>
      <c r="K878" s="1072"/>
    </row>
    <row r="879" spans="1:11" x14ac:dyDescent="0.2">
      <c r="A879" s="977" t="str">
        <f t="shared" si="26"/>
        <v>EF_08_24</v>
      </c>
      <c r="B879" s="979">
        <f t="shared" si="27"/>
        <v>24</v>
      </c>
      <c r="C879" s="1069" t="s">
        <v>111</v>
      </c>
      <c r="D879" s="1072" t="s">
        <v>506</v>
      </c>
      <c r="E879" s="1070">
        <v>877</v>
      </c>
      <c r="F879" s="1066" t="s">
        <v>3868</v>
      </c>
      <c r="G879" s="1067" t="s">
        <v>3869</v>
      </c>
      <c r="H879" s="1068">
        <v>1</v>
      </c>
      <c r="I879" s="2"/>
      <c r="K879" s="1072"/>
    </row>
    <row r="880" spans="1:11" x14ac:dyDescent="0.2">
      <c r="A880" s="977" t="str">
        <f t="shared" si="26"/>
        <v>EF_08_25</v>
      </c>
      <c r="B880" s="979">
        <f t="shared" si="27"/>
        <v>25</v>
      </c>
      <c r="C880" s="1069" t="s">
        <v>111</v>
      </c>
      <c r="D880" s="1072" t="s">
        <v>506</v>
      </c>
      <c r="E880" s="1070">
        <v>878</v>
      </c>
      <c r="F880" s="1066" t="s">
        <v>3870</v>
      </c>
      <c r="G880" s="1067" t="s">
        <v>3871</v>
      </c>
      <c r="H880" s="1068">
        <v>1</v>
      </c>
      <c r="I880" s="2"/>
      <c r="K880" s="1072"/>
    </row>
    <row r="881" spans="1:11" x14ac:dyDescent="0.2">
      <c r="A881" s="977" t="str">
        <f t="shared" si="26"/>
        <v>EF_08_26</v>
      </c>
      <c r="B881" s="979">
        <f t="shared" si="27"/>
        <v>26</v>
      </c>
      <c r="C881" s="1069" t="s">
        <v>111</v>
      </c>
      <c r="D881" s="1072" t="s">
        <v>506</v>
      </c>
      <c r="E881" s="1070">
        <v>879</v>
      </c>
      <c r="F881" s="1066" t="s">
        <v>3872</v>
      </c>
      <c r="G881" s="1067" t="s">
        <v>3873</v>
      </c>
      <c r="H881" s="1068">
        <v>1</v>
      </c>
      <c r="I881" s="2"/>
      <c r="K881" s="1072"/>
    </row>
    <row r="882" spans="1:11" x14ac:dyDescent="0.2">
      <c r="A882" s="977" t="str">
        <f t="shared" si="26"/>
        <v>EF_08_27</v>
      </c>
      <c r="B882" s="979">
        <f t="shared" si="27"/>
        <v>27</v>
      </c>
      <c r="C882" s="1069" t="s">
        <v>111</v>
      </c>
      <c r="D882" s="1072" t="s">
        <v>506</v>
      </c>
      <c r="E882" s="1070">
        <v>880</v>
      </c>
      <c r="F882" s="1066" t="s">
        <v>3874</v>
      </c>
      <c r="G882" s="1067" t="s">
        <v>3875</v>
      </c>
      <c r="H882" s="1068">
        <v>1</v>
      </c>
      <c r="I882" s="2"/>
      <c r="K882" s="1072"/>
    </row>
    <row r="883" spans="1:11" x14ac:dyDescent="0.2">
      <c r="A883" s="977" t="str">
        <f t="shared" si="26"/>
        <v>EF_08_28</v>
      </c>
      <c r="B883" s="979">
        <f t="shared" si="27"/>
        <v>28</v>
      </c>
      <c r="C883" s="1069" t="s">
        <v>111</v>
      </c>
      <c r="D883" s="1072" t="s">
        <v>506</v>
      </c>
      <c r="E883" s="1070">
        <v>881</v>
      </c>
      <c r="F883" s="1066" t="s">
        <v>3876</v>
      </c>
      <c r="G883" s="1067" t="s">
        <v>3877</v>
      </c>
      <c r="H883" s="1068">
        <v>1</v>
      </c>
      <c r="I883" s="2"/>
      <c r="K883" s="1072"/>
    </row>
    <row r="884" spans="1:11" x14ac:dyDescent="0.2">
      <c r="A884" s="977" t="str">
        <f t="shared" si="26"/>
        <v>EF_08_29</v>
      </c>
      <c r="B884" s="979">
        <f t="shared" si="27"/>
        <v>29</v>
      </c>
      <c r="C884" s="1069" t="s">
        <v>111</v>
      </c>
      <c r="D884" s="1072" t="s">
        <v>506</v>
      </c>
      <c r="E884" s="1070">
        <v>882</v>
      </c>
      <c r="F884" s="1066" t="s">
        <v>3878</v>
      </c>
      <c r="G884" s="1067" t="s">
        <v>3879</v>
      </c>
      <c r="H884" s="1068">
        <v>1</v>
      </c>
      <c r="I884" s="2"/>
      <c r="K884" s="1072"/>
    </row>
    <row r="885" spans="1:11" x14ac:dyDescent="0.2">
      <c r="A885" s="977" t="str">
        <f t="shared" si="26"/>
        <v>EF_08_30</v>
      </c>
      <c r="B885" s="979">
        <f t="shared" si="27"/>
        <v>30</v>
      </c>
      <c r="C885" s="1069" t="s">
        <v>111</v>
      </c>
      <c r="D885" s="1072" t="s">
        <v>506</v>
      </c>
      <c r="E885" s="1070">
        <v>883</v>
      </c>
      <c r="F885" s="1066" t="s">
        <v>3880</v>
      </c>
      <c r="G885" s="1067" t="s">
        <v>3881</v>
      </c>
      <c r="H885" s="1068">
        <v>1</v>
      </c>
      <c r="I885" s="2"/>
      <c r="K885" s="1072"/>
    </row>
    <row r="886" spans="1:11" x14ac:dyDescent="0.2">
      <c r="A886" s="977" t="str">
        <f t="shared" si="26"/>
        <v>EF_08_31</v>
      </c>
      <c r="B886" s="979">
        <f t="shared" si="27"/>
        <v>31</v>
      </c>
      <c r="C886" s="1069" t="s">
        <v>111</v>
      </c>
      <c r="D886" s="1072" t="s">
        <v>506</v>
      </c>
      <c r="E886" s="1070">
        <v>884</v>
      </c>
      <c r="F886" s="1066" t="s">
        <v>3882</v>
      </c>
      <c r="G886" s="1067" t="s">
        <v>3883</v>
      </c>
      <c r="H886" s="1068">
        <v>1</v>
      </c>
      <c r="I886" s="2"/>
      <c r="K886" s="1072"/>
    </row>
    <row r="887" spans="1:11" x14ac:dyDescent="0.2">
      <c r="A887" s="977" t="str">
        <f t="shared" si="26"/>
        <v>EF_08_32</v>
      </c>
      <c r="B887" s="979">
        <f t="shared" si="27"/>
        <v>32</v>
      </c>
      <c r="C887" s="1069" t="s">
        <v>111</v>
      </c>
      <c r="D887" s="1072" t="s">
        <v>506</v>
      </c>
      <c r="E887" s="1070">
        <v>885</v>
      </c>
      <c r="F887" s="1066" t="s">
        <v>3884</v>
      </c>
      <c r="G887" s="1067" t="s">
        <v>3885</v>
      </c>
      <c r="H887" s="1068">
        <v>1</v>
      </c>
      <c r="I887" s="2"/>
      <c r="K887" s="1072"/>
    </row>
    <row r="888" spans="1:11" x14ac:dyDescent="0.2">
      <c r="A888" s="977" t="str">
        <f t="shared" si="26"/>
        <v>EF_08_33</v>
      </c>
      <c r="B888" s="979">
        <f t="shared" si="27"/>
        <v>33</v>
      </c>
      <c r="C888" s="1069" t="s">
        <v>111</v>
      </c>
      <c r="D888" s="1072" t="s">
        <v>506</v>
      </c>
      <c r="E888" s="1070">
        <v>886</v>
      </c>
      <c r="F888" s="1066" t="s">
        <v>3886</v>
      </c>
      <c r="G888" s="1067" t="s">
        <v>3887</v>
      </c>
      <c r="H888" s="1068">
        <v>1</v>
      </c>
      <c r="I888" s="2"/>
      <c r="K888" s="1072"/>
    </row>
    <row r="889" spans="1:11" x14ac:dyDescent="0.2">
      <c r="A889" s="977" t="str">
        <f t="shared" si="26"/>
        <v>EF_08_34</v>
      </c>
      <c r="B889" s="979">
        <f t="shared" si="27"/>
        <v>34</v>
      </c>
      <c r="C889" s="1069" t="s">
        <v>111</v>
      </c>
      <c r="D889" s="1072" t="s">
        <v>506</v>
      </c>
      <c r="E889" s="1070">
        <v>887</v>
      </c>
      <c r="F889" s="1066" t="s">
        <v>3888</v>
      </c>
      <c r="G889" s="1067" t="s">
        <v>3889</v>
      </c>
      <c r="H889" s="1068">
        <v>1</v>
      </c>
      <c r="I889" s="2"/>
      <c r="K889" s="1072"/>
    </row>
    <row r="890" spans="1:11" x14ac:dyDescent="0.2">
      <c r="A890" s="977" t="str">
        <f t="shared" si="26"/>
        <v>EF_08_35</v>
      </c>
      <c r="B890" s="979">
        <f t="shared" si="27"/>
        <v>35</v>
      </c>
      <c r="C890" s="1069" t="s">
        <v>111</v>
      </c>
      <c r="D890" s="1072" t="s">
        <v>506</v>
      </c>
      <c r="E890" s="1070">
        <v>888</v>
      </c>
      <c r="F890" s="1066" t="s">
        <v>3890</v>
      </c>
      <c r="G890" s="1067" t="s">
        <v>3891</v>
      </c>
      <c r="H890" s="1068">
        <v>1</v>
      </c>
      <c r="I890" s="2"/>
      <c r="K890" s="1072"/>
    </row>
    <row r="891" spans="1:11" x14ac:dyDescent="0.2">
      <c r="A891" s="977" t="str">
        <f t="shared" si="26"/>
        <v>EF_08_36</v>
      </c>
      <c r="B891" s="979">
        <f t="shared" si="27"/>
        <v>36</v>
      </c>
      <c r="C891" s="1069" t="s">
        <v>111</v>
      </c>
      <c r="D891" s="1072" t="s">
        <v>506</v>
      </c>
      <c r="E891" s="1070">
        <v>889</v>
      </c>
      <c r="F891" s="1066" t="s">
        <v>3892</v>
      </c>
      <c r="G891" s="1067" t="s">
        <v>3893</v>
      </c>
      <c r="H891" s="1068">
        <v>1</v>
      </c>
      <c r="I891" s="2"/>
      <c r="K891" s="1072"/>
    </row>
    <row r="892" spans="1:11" x14ac:dyDescent="0.2">
      <c r="A892" s="977" t="str">
        <f t="shared" si="26"/>
        <v>EF_08_37</v>
      </c>
      <c r="B892" s="979">
        <f t="shared" si="27"/>
        <v>37</v>
      </c>
      <c r="C892" s="1069" t="s">
        <v>111</v>
      </c>
      <c r="D892" s="1072" t="s">
        <v>506</v>
      </c>
      <c r="E892" s="1070">
        <v>890</v>
      </c>
      <c r="F892" s="1066" t="s">
        <v>3894</v>
      </c>
      <c r="G892" s="1067" t="s">
        <v>3895</v>
      </c>
      <c r="H892" s="1068">
        <v>1</v>
      </c>
      <c r="I892" s="2"/>
      <c r="K892" s="1072"/>
    </row>
    <row r="893" spans="1:11" x14ac:dyDescent="0.2">
      <c r="A893" s="977" t="str">
        <f t="shared" si="26"/>
        <v>EF_08_38</v>
      </c>
      <c r="B893" s="979">
        <f t="shared" si="27"/>
        <v>38</v>
      </c>
      <c r="C893" s="1069" t="s">
        <v>111</v>
      </c>
      <c r="D893" s="1072" t="s">
        <v>506</v>
      </c>
      <c r="E893" s="1070">
        <v>891</v>
      </c>
      <c r="F893" s="1066" t="s">
        <v>3896</v>
      </c>
      <c r="G893" s="1067" t="s">
        <v>3897</v>
      </c>
      <c r="H893" s="1068">
        <v>1</v>
      </c>
      <c r="I893" s="2"/>
      <c r="K893" s="1072"/>
    </row>
    <row r="894" spans="1:11" x14ac:dyDescent="0.2">
      <c r="A894" s="977" t="str">
        <f t="shared" si="26"/>
        <v>EF_08_39</v>
      </c>
      <c r="B894" s="979">
        <f t="shared" si="27"/>
        <v>39</v>
      </c>
      <c r="C894" s="1069" t="s">
        <v>111</v>
      </c>
      <c r="D894" s="1072" t="s">
        <v>506</v>
      </c>
      <c r="E894" s="1070">
        <v>892</v>
      </c>
      <c r="F894" s="1066" t="s">
        <v>3898</v>
      </c>
      <c r="G894" s="1067" t="s">
        <v>3899</v>
      </c>
      <c r="H894" s="1068">
        <v>1</v>
      </c>
      <c r="I894" s="2"/>
      <c r="K894" s="1072"/>
    </row>
    <row r="895" spans="1:11" x14ac:dyDescent="0.2">
      <c r="A895" s="977" t="str">
        <f t="shared" si="26"/>
        <v>EF_08_40</v>
      </c>
      <c r="B895" s="979">
        <f t="shared" si="27"/>
        <v>40</v>
      </c>
      <c r="C895" s="1069" t="s">
        <v>111</v>
      </c>
      <c r="D895" s="1072" t="s">
        <v>506</v>
      </c>
      <c r="E895" s="1070">
        <v>893</v>
      </c>
      <c r="F895" s="1066" t="s">
        <v>3900</v>
      </c>
      <c r="G895" s="1067" t="s">
        <v>3901</v>
      </c>
      <c r="H895" s="1068">
        <v>1</v>
      </c>
      <c r="I895" s="2"/>
      <c r="K895" s="1072"/>
    </row>
    <row r="896" spans="1:11" x14ac:dyDescent="0.2">
      <c r="A896" s="977" t="str">
        <f t="shared" si="26"/>
        <v>EF_08_41</v>
      </c>
      <c r="B896" s="979">
        <f t="shared" si="27"/>
        <v>41</v>
      </c>
      <c r="C896" s="1069" t="s">
        <v>111</v>
      </c>
      <c r="D896" s="1072" t="s">
        <v>506</v>
      </c>
      <c r="E896" s="1070">
        <v>894</v>
      </c>
      <c r="F896" s="1066" t="s">
        <v>3902</v>
      </c>
      <c r="G896" s="1067" t="s">
        <v>3903</v>
      </c>
      <c r="H896" s="1068">
        <v>1</v>
      </c>
      <c r="I896" s="2"/>
      <c r="K896" s="1072"/>
    </row>
    <row r="897" spans="1:11" x14ac:dyDescent="0.2">
      <c r="A897" s="977" t="str">
        <f t="shared" si="26"/>
        <v>EF_08_42</v>
      </c>
      <c r="B897" s="979">
        <f t="shared" si="27"/>
        <v>42</v>
      </c>
      <c r="C897" s="1069" t="s">
        <v>111</v>
      </c>
      <c r="D897" s="1072" t="s">
        <v>506</v>
      </c>
      <c r="E897" s="1070">
        <v>895</v>
      </c>
      <c r="F897" s="1066" t="s">
        <v>3904</v>
      </c>
      <c r="G897" s="1067" t="s">
        <v>3905</v>
      </c>
      <c r="H897" s="1068">
        <v>1</v>
      </c>
      <c r="I897" s="2"/>
      <c r="K897" s="1072"/>
    </row>
    <row r="898" spans="1:11" x14ac:dyDescent="0.2">
      <c r="A898" s="977" t="str">
        <f t="shared" si="26"/>
        <v>EF_08_43</v>
      </c>
      <c r="B898" s="979">
        <f t="shared" si="27"/>
        <v>43</v>
      </c>
      <c r="C898" s="1069" t="s">
        <v>111</v>
      </c>
      <c r="D898" s="1072" t="s">
        <v>506</v>
      </c>
      <c r="E898" s="1070">
        <v>896</v>
      </c>
      <c r="F898" s="1066" t="s">
        <v>3906</v>
      </c>
      <c r="G898" s="1067" t="s">
        <v>3907</v>
      </c>
      <c r="H898" s="1068">
        <v>1</v>
      </c>
      <c r="I898" s="2"/>
      <c r="K898" s="1072"/>
    </row>
    <row r="899" spans="1:11" x14ac:dyDescent="0.2">
      <c r="A899" s="977" t="str">
        <f t="shared" ref="A899:A962" si="28">CONCATENATE(C899,"_",D899,"_",B899)</f>
        <v>EF_08_44</v>
      </c>
      <c r="B899" s="979">
        <f t="shared" si="27"/>
        <v>44</v>
      </c>
      <c r="C899" s="1069" t="s">
        <v>111</v>
      </c>
      <c r="D899" s="1072" t="s">
        <v>506</v>
      </c>
      <c r="E899" s="1070">
        <v>897</v>
      </c>
      <c r="F899" s="1066" t="s">
        <v>3908</v>
      </c>
      <c r="G899" s="1067" t="s">
        <v>3909</v>
      </c>
      <c r="H899" s="1068">
        <v>1</v>
      </c>
      <c r="I899" s="2"/>
      <c r="K899" s="1072"/>
    </row>
    <row r="900" spans="1:11" x14ac:dyDescent="0.2">
      <c r="A900" s="977" t="str">
        <f t="shared" si="28"/>
        <v>EF_08_45</v>
      </c>
      <c r="B900" s="979">
        <f t="shared" si="27"/>
        <v>45</v>
      </c>
      <c r="C900" s="1069" t="s">
        <v>111</v>
      </c>
      <c r="D900" s="1072" t="s">
        <v>506</v>
      </c>
      <c r="E900" s="1070">
        <v>898</v>
      </c>
      <c r="F900" s="1066" t="s">
        <v>3910</v>
      </c>
      <c r="G900" s="1067" t="s">
        <v>3911</v>
      </c>
      <c r="H900" s="1068">
        <v>1</v>
      </c>
      <c r="I900" s="2"/>
      <c r="K900" s="1072"/>
    </row>
    <row r="901" spans="1:11" x14ac:dyDescent="0.2">
      <c r="A901" s="977" t="str">
        <f t="shared" si="28"/>
        <v>EF_08_46</v>
      </c>
      <c r="B901" s="979">
        <f t="shared" ref="B901:B964" si="29">IF(D901&lt;&gt;"",IF(D901=D900,B900+1,1),0)</f>
        <v>46</v>
      </c>
      <c r="C901" s="1069" t="s">
        <v>111</v>
      </c>
      <c r="D901" s="1072" t="s">
        <v>506</v>
      </c>
      <c r="E901" s="1070">
        <v>899</v>
      </c>
      <c r="F901" s="1066" t="s">
        <v>3912</v>
      </c>
      <c r="G901" s="1067" t="s">
        <v>3913</v>
      </c>
      <c r="H901" s="1068">
        <v>1</v>
      </c>
      <c r="I901" s="2"/>
      <c r="K901" s="1072"/>
    </row>
    <row r="902" spans="1:11" x14ac:dyDescent="0.2">
      <c r="A902" s="977" t="str">
        <f t="shared" si="28"/>
        <v>EF_08_47</v>
      </c>
      <c r="B902" s="979">
        <f t="shared" si="29"/>
        <v>47</v>
      </c>
      <c r="C902" s="1069" t="s">
        <v>111</v>
      </c>
      <c r="D902" s="1072" t="s">
        <v>506</v>
      </c>
      <c r="E902" s="1070">
        <v>900</v>
      </c>
      <c r="F902" s="1066" t="s">
        <v>3914</v>
      </c>
      <c r="G902" s="1067" t="s">
        <v>3915</v>
      </c>
      <c r="H902" s="1068">
        <v>1</v>
      </c>
      <c r="I902" s="2"/>
      <c r="K902" s="1072"/>
    </row>
    <row r="903" spans="1:11" x14ac:dyDescent="0.2">
      <c r="A903" s="977" t="str">
        <f t="shared" si="28"/>
        <v>EF_08_48</v>
      </c>
      <c r="B903" s="979">
        <f t="shared" si="29"/>
        <v>48</v>
      </c>
      <c r="C903" s="1069" t="s">
        <v>111</v>
      </c>
      <c r="D903" s="1072" t="s">
        <v>506</v>
      </c>
      <c r="E903" s="1070">
        <v>901</v>
      </c>
      <c r="F903" s="1066" t="s">
        <v>3916</v>
      </c>
      <c r="G903" s="1067" t="s">
        <v>3917</v>
      </c>
      <c r="H903" s="1068">
        <v>1</v>
      </c>
      <c r="I903" s="2"/>
      <c r="K903" s="1072"/>
    </row>
    <row r="904" spans="1:11" x14ac:dyDescent="0.2">
      <c r="A904" s="977" t="str">
        <f t="shared" si="28"/>
        <v>EF_08_49</v>
      </c>
      <c r="B904" s="979">
        <f t="shared" si="29"/>
        <v>49</v>
      </c>
      <c r="C904" s="1069" t="s">
        <v>111</v>
      </c>
      <c r="D904" s="1072" t="s">
        <v>506</v>
      </c>
      <c r="E904" s="1070">
        <v>902</v>
      </c>
      <c r="F904" s="1066" t="s">
        <v>3918</v>
      </c>
      <c r="G904" s="1067" t="s">
        <v>3919</v>
      </c>
      <c r="H904" s="1068">
        <v>1</v>
      </c>
      <c r="I904" s="2"/>
      <c r="K904" s="1072"/>
    </row>
    <row r="905" spans="1:11" x14ac:dyDescent="0.2">
      <c r="A905" s="977" t="str">
        <f t="shared" si="28"/>
        <v>EF_08_50</v>
      </c>
      <c r="B905" s="979">
        <f t="shared" si="29"/>
        <v>50</v>
      </c>
      <c r="C905" s="1069" t="s">
        <v>111</v>
      </c>
      <c r="D905" s="1072" t="s">
        <v>506</v>
      </c>
      <c r="E905" s="1070">
        <v>903</v>
      </c>
      <c r="F905" s="1066" t="s">
        <v>3920</v>
      </c>
      <c r="G905" s="1067" t="s">
        <v>3921</v>
      </c>
      <c r="H905" s="1068">
        <v>1</v>
      </c>
      <c r="I905" s="2"/>
      <c r="K905" s="1072"/>
    </row>
    <row r="906" spans="1:11" x14ac:dyDescent="0.2">
      <c r="A906" s="977" t="str">
        <f t="shared" si="28"/>
        <v>EF_08_51</v>
      </c>
      <c r="B906" s="979">
        <f t="shared" si="29"/>
        <v>51</v>
      </c>
      <c r="C906" s="1069" t="s">
        <v>111</v>
      </c>
      <c r="D906" s="1072" t="s">
        <v>506</v>
      </c>
      <c r="E906" s="1070">
        <v>904</v>
      </c>
      <c r="F906" s="1066" t="s">
        <v>3922</v>
      </c>
      <c r="G906" s="1067" t="s">
        <v>3923</v>
      </c>
      <c r="H906" s="1068">
        <v>1</v>
      </c>
      <c r="I906" s="2"/>
      <c r="K906" s="1072"/>
    </row>
    <row r="907" spans="1:11" x14ac:dyDescent="0.2">
      <c r="A907" s="977" t="str">
        <f t="shared" si="28"/>
        <v>EF_08_52</v>
      </c>
      <c r="B907" s="979">
        <f t="shared" si="29"/>
        <v>52</v>
      </c>
      <c r="C907" s="1069" t="s">
        <v>111</v>
      </c>
      <c r="D907" s="1072" t="s">
        <v>506</v>
      </c>
      <c r="E907" s="1070">
        <v>905</v>
      </c>
      <c r="F907" s="1066" t="s">
        <v>3924</v>
      </c>
      <c r="G907" s="1067" t="s">
        <v>3925</v>
      </c>
      <c r="H907" s="1068">
        <v>1</v>
      </c>
      <c r="I907" s="2"/>
      <c r="K907" s="1072"/>
    </row>
    <row r="908" spans="1:11" x14ac:dyDescent="0.2">
      <c r="A908" s="977" t="str">
        <f t="shared" si="28"/>
        <v>EF_08_53</v>
      </c>
      <c r="B908" s="979">
        <f t="shared" si="29"/>
        <v>53</v>
      </c>
      <c r="C908" s="1069" t="s">
        <v>111</v>
      </c>
      <c r="D908" s="1072" t="s">
        <v>506</v>
      </c>
      <c r="E908" s="1070">
        <v>906</v>
      </c>
      <c r="F908" s="1066" t="s">
        <v>3926</v>
      </c>
      <c r="G908" s="1067" t="s">
        <v>3927</v>
      </c>
      <c r="H908" s="1068">
        <v>1</v>
      </c>
      <c r="I908" s="2"/>
      <c r="K908" s="1072"/>
    </row>
    <row r="909" spans="1:11" x14ac:dyDescent="0.2">
      <c r="A909" s="977" t="str">
        <f t="shared" si="28"/>
        <v>EF_08_54</v>
      </c>
      <c r="B909" s="979">
        <f t="shared" si="29"/>
        <v>54</v>
      </c>
      <c r="C909" s="1069" t="s">
        <v>111</v>
      </c>
      <c r="D909" s="1072" t="s">
        <v>506</v>
      </c>
      <c r="E909" s="1070">
        <v>907</v>
      </c>
      <c r="F909" s="1066" t="s">
        <v>3928</v>
      </c>
      <c r="G909" s="1067" t="s">
        <v>3929</v>
      </c>
      <c r="H909" s="1068">
        <v>1</v>
      </c>
      <c r="I909" s="2"/>
      <c r="K909" s="1072"/>
    </row>
    <row r="910" spans="1:11" x14ac:dyDescent="0.2">
      <c r="A910" s="977" t="str">
        <f t="shared" si="28"/>
        <v>EF_08_55</v>
      </c>
      <c r="B910" s="979">
        <f t="shared" si="29"/>
        <v>55</v>
      </c>
      <c r="C910" s="1069" t="s">
        <v>111</v>
      </c>
      <c r="D910" s="1072" t="s">
        <v>506</v>
      </c>
      <c r="E910" s="1070">
        <v>908</v>
      </c>
      <c r="F910" s="1066" t="s">
        <v>3930</v>
      </c>
      <c r="G910" s="1067" t="s">
        <v>3931</v>
      </c>
      <c r="H910" s="1068">
        <v>1</v>
      </c>
      <c r="I910" s="2"/>
      <c r="K910" s="1072"/>
    </row>
    <row r="911" spans="1:11" x14ac:dyDescent="0.2">
      <c r="A911" s="977" t="str">
        <f t="shared" si="28"/>
        <v>EF_08_56</v>
      </c>
      <c r="B911" s="979">
        <f t="shared" si="29"/>
        <v>56</v>
      </c>
      <c r="C911" s="1069" t="s">
        <v>111</v>
      </c>
      <c r="D911" s="1072" t="s">
        <v>506</v>
      </c>
      <c r="E911" s="1070">
        <v>909</v>
      </c>
      <c r="F911" s="1066" t="s">
        <v>3932</v>
      </c>
      <c r="G911" s="1067" t="s">
        <v>3933</v>
      </c>
      <c r="H911" s="1068">
        <v>1</v>
      </c>
      <c r="I911" s="2"/>
      <c r="K911" s="1072"/>
    </row>
    <row r="912" spans="1:11" x14ac:dyDescent="0.2">
      <c r="A912" s="977" t="str">
        <f t="shared" si="28"/>
        <v>EF_08_57</v>
      </c>
      <c r="B912" s="979">
        <f t="shared" si="29"/>
        <v>57</v>
      </c>
      <c r="C912" s="1069" t="s">
        <v>111</v>
      </c>
      <c r="D912" s="1072" t="s">
        <v>506</v>
      </c>
      <c r="E912" s="1070">
        <v>910</v>
      </c>
      <c r="F912" s="1066" t="s">
        <v>3934</v>
      </c>
      <c r="G912" s="1067" t="s">
        <v>3935</v>
      </c>
      <c r="H912" s="1068">
        <v>1</v>
      </c>
      <c r="I912" s="2"/>
      <c r="K912" s="1072"/>
    </row>
    <row r="913" spans="1:11" x14ac:dyDescent="0.2">
      <c r="A913" s="977" t="str">
        <f t="shared" si="28"/>
        <v>EF_08_58</v>
      </c>
      <c r="B913" s="979">
        <f t="shared" si="29"/>
        <v>58</v>
      </c>
      <c r="C913" s="1069" t="s">
        <v>111</v>
      </c>
      <c r="D913" s="1072" t="s">
        <v>506</v>
      </c>
      <c r="E913" s="1070">
        <v>911</v>
      </c>
      <c r="F913" s="1066" t="s">
        <v>3936</v>
      </c>
      <c r="G913" s="1067" t="s">
        <v>3937</v>
      </c>
      <c r="H913" s="1068">
        <v>1</v>
      </c>
      <c r="I913" s="2"/>
      <c r="K913" s="1072"/>
    </row>
    <row r="914" spans="1:11" x14ac:dyDescent="0.2">
      <c r="A914" s="977" t="str">
        <f t="shared" si="28"/>
        <v>EF_08_59</v>
      </c>
      <c r="B914" s="979">
        <f t="shared" si="29"/>
        <v>59</v>
      </c>
      <c r="C914" s="1069" t="s">
        <v>111</v>
      </c>
      <c r="D914" s="1072" t="s">
        <v>506</v>
      </c>
      <c r="E914" s="1070">
        <v>912</v>
      </c>
      <c r="F914" s="1066" t="s">
        <v>3938</v>
      </c>
      <c r="G914" s="1067" t="s">
        <v>3939</v>
      </c>
      <c r="H914" s="1068">
        <v>1</v>
      </c>
      <c r="I914" s="2"/>
      <c r="K914" s="1072"/>
    </row>
    <row r="915" spans="1:11" x14ac:dyDescent="0.2">
      <c r="A915" s="977" t="str">
        <f t="shared" si="28"/>
        <v>EF_08_60</v>
      </c>
      <c r="B915" s="979">
        <f t="shared" si="29"/>
        <v>60</v>
      </c>
      <c r="C915" s="1069" t="s">
        <v>111</v>
      </c>
      <c r="D915" s="1072" t="s">
        <v>506</v>
      </c>
      <c r="E915" s="1070">
        <v>913</v>
      </c>
      <c r="F915" s="1066" t="s">
        <v>3940</v>
      </c>
      <c r="G915" s="1067" t="s">
        <v>3941</v>
      </c>
      <c r="H915" s="1068">
        <v>1</v>
      </c>
      <c r="I915" s="2"/>
      <c r="K915" s="1072"/>
    </row>
    <row r="916" spans="1:11" x14ac:dyDescent="0.2">
      <c r="A916" s="977" t="str">
        <f t="shared" si="28"/>
        <v>EF_08_61</v>
      </c>
      <c r="B916" s="979">
        <f t="shared" si="29"/>
        <v>61</v>
      </c>
      <c r="C916" s="1069" t="s">
        <v>111</v>
      </c>
      <c r="D916" s="1072" t="s">
        <v>506</v>
      </c>
      <c r="E916" s="1070">
        <v>914</v>
      </c>
      <c r="F916" s="1066" t="s">
        <v>3942</v>
      </c>
      <c r="G916" s="1067" t="s">
        <v>3943</v>
      </c>
      <c r="H916" s="1068">
        <v>1</v>
      </c>
      <c r="I916" s="2"/>
      <c r="K916" s="1072"/>
    </row>
    <row r="917" spans="1:11" x14ac:dyDescent="0.2">
      <c r="A917" s="977" t="str">
        <f t="shared" si="28"/>
        <v>EF_08_62</v>
      </c>
      <c r="B917" s="979">
        <f t="shared" si="29"/>
        <v>62</v>
      </c>
      <c r="C917" s="1069" t="s">
        <v>111</v>
      </c>
      <c r="D917" s="1072" t="s">
        <v>506</v>
      </c>
      <c r="E917" s="1070">
        <v>915</v>
      </c>
      <c r="F917" s="1066" t="s">
        <v>3944</v>
      </c>
      <c r="G917" s="1067" t="s">
        <v>3945</v>
      </c>
      <c r="H917" s="1068">
        <v>1</v>
      </c>
      <c r="I917" s="2"/>
      <c r="K917" s="1072"/>
    </row>
    <row r="918" spans="1:11" x14ac:dyDescent="0.2">
      <c r="A918" s="977" t="str">
        <f t="shared" si="28"/>
        <v>EF_08_63</v>
      </c>
      <c r="B918" s="979">
        <f t="shared" si="29"/>
        <v>63</v>
      </c>
      <c r="C918" s="1069" t="s">
        <v>111</v>
      </c>
      <c r="D918" s="1072" t="s">
        <v>506</v>
      </c>
      <c r="E918" s="1070">
        <v>916</v>
      </c>
      <c r="F918" s="1066" t="s">
        <v>3946</v>
      </c>
      <c r="G918" s="1067" t="s">
        <v>3947</v>
      </c>
      <c r="H918" s="1068">
        <v>1</v>
      </c>
      <c r="I918" s="2"/>
      <c r="K918" s="1072"/>
    </row>
    <row r="919" spans="1:11" x14ac:dyDescent="0.2">
      <c r="A919" s="977" t="str">
        <f t="shared" si="28"/>
        <v>EF_08_64</v>
      </c>
      <c r="B919" s="979">
        <f t="shared" si="29"/>
        <v>64</v>
      </c>
      <c r="C919" s="1069" t="s">
        <v>111</v>
      </c>
      <c r="D919" s="1072" t="s">
        <v>506</v>
      </c>
      <c r="E919" s="1070">
        <v>917</v>
      </c>
      <c r="F919" s="1066" t="s">
        <v>3948</v>
      </c>
      <c r="G919" s="1067" t="s">
        <v>3949</v>
      </c>
      <c r="H919" s="1068">
        <v>1</v>
      </c>
      <c r="I919" s="2"/>
      <c r="K919" s="1072"/>
    </row>
    <row r="920" spans="1:11" x14ac:dyDescent="0.2">
      <c r="A920" s="977" t="str">
        <f t="shared" si="28"/>
        <v>EF_08_65</v>
      </c>
      <c r="B920" s="979">
        <f t="shared" si="29"/>
        <v>65</v>
      </c>
      <c r="C920" s="1069" t="s">
        <v>111</v>
      </c>
      <c r="D920" s="1072" t="s">
        <v>506</v>
      </c>
      <c r="E920" s="1070">
        <v>918</v>
      </c>
      <c r="F920" s="1066" t="s">
        <v>3950</v>
      </c>
      <c r="G920" s="1067" t="s">
        <v>3951</v>
      </c>
      <c r="H920" s="1068">
        <v>1</v>
      </c>
      <c r="I920" s="2"/>
      <c r="K920" s="1072"/>
    </row>
    <row r="921" spans="1:11" x14ac:dyDescent="0.2">
      <c r="A921" s="977" t="str">
        <f t="shared" si="28"/>
        <v>EF_08_66</v>
      </c>
      <c r="B921" s="979">
        <f t="shared" si="29"/>
        <v>66</v>
      </c>
      <c r="C921" s="1069" t="s">
        <v>111</v>
      </c>
      <c r="D921" s="1072" t="s">
        <v>506</v>
      </c>
      <c r="E921" s="1070">
        <v>919</v>
      </c>
      <c r="F921" s="1066" t="s">
        <v>3952</v>
      </c>
      <c r="G921" s="1067" t="s">
        <v>3953</v>
      </c>
      <c r="H921" s="1068">
        <v>1</v>
      </c>
      <c r="I921" s="2"/>
      <c r="K921" s="1072"/>
    </row>
    <row r="922" spans="1:11" x14ac:dyDescent="0.2">
      <c r="A922" s="977" t="str">
        <f t="shared" si="28"/>
        <v>EF_08_67</v>
      </c>
      <c r="B922" s="979">
        <f t="shared" si="29"/>
        <v>67</v>
      </c>
      <c r="C922" s="1069" t="s">
        <v>111</v>
      </c>
      <c r="D922" s="1072" t="s">
        <v>506</v>
      </c>
      <c r="E922" s="1070">
        <v>920</v>
      </c>
      <c r="F922" s="1066" t="s">
        <v>3954</v>
      </c>
      <c r="G922" s="1067" t="s">
        <v>3955</v>
      </c>
      <c r="H922" s="1068">
        <v>1</v>
      </c>
      <c r="I922" s="2"/>
      <c r="K922" s="1072"/>
    </row>
    <row r="923" spans="1:11" x14ac:dyDescent="0.2">
      <c r="A923" s="977" t="str">
        <f t="shared" si="28"/>
        <v>EF_08_68</v>
      </c>
      <c r="B923" s="979">
        <f t="shared" si="29"/>
        <v>68</v>
      </c>
      <c r="C923" s="1069" t="s">
        <v>111</v>
      </c>
      <c r="D923" s="1072" t="s">
        <v>506</v>
      </c>
      <c r="E923" s="1070">
        <v>921</v>
      </c>
      <c r="F923" s="1066" t="s">
        <v>3956</v>
      </c>
      <c r="G923" s="1067" t="s">
        <v>3957</v>
      </c>
      <c r="H923" s="1068">
        <v>1</v>
      </c>
      <c r="I923" s="2"/>
      <c r="K923" s="1072"/>
    </row>
    <row r="924" spans="1:11" x14ac:dyDescent="0.2">
      <c r="A924" s="977" t="str">
        <f t="shared" si="28"/>
        <v>EF_08_69</v>
      </c>
      <c r="B924" s="979">
        <f t="shared" si="29"/>
        <v>69</v>
      </c>
      <c r="C924" s="1069" t="s">
        <v>111</v>
      </c>
      <c r="D924" s="1072" t="s">
        <v>506</v>
      </c>
      <c r="E924" s="1070">
        <v>922</v>
      </c>
      <c r="F924" s="1066" t="s">
        <v>3958</v>
      </c>
      <c r="G924" s="1067" t="s">
        <v>3959</v>
      </c>
      <c r="H924" s="1068">
        <v>1</v>
      </c>
      <c r="I924" s="2"/>
      <c r="K924" s="1072"/>
    </row>
    <row r="925" spans="1:11" x14ac:dyDescent="0.2">
      <c r="A925" s="977" t="str">
        <f t="shared" si="28"/>
        <v>EF_08_70</v>
      </c>
      <c r="B925" s="979">
        <f t="shared" si="29"/>
        <v>70</v>
      </c>
      <c r="C925" s="1069" t="s">
        <v>111</v>
      </c>
      <c r="D925" s="1072" t="s">
        <v>506</v>
      </c>
      <c r="E925" s="1070">
        <v>923</v>
      </c>
      <c r="F925" s="1066" t="s">
        <v>3960</v>
      </c>
      <c r="G925" s="1067" t="s">
        <v>3961</v>
      </c>
      <c r="H925" s="1068">
        <v>1</v>
      </c>
      <c r="I925" s="2"/>
      <c r="K925" s="1072"/>
    </row>
    <row r="926" spans="1:11" x14ac:dyDescent="0.2">
      <c r="A926" s="977" t="str">
        <f t="shared" si="28"/>
        <v>EF_08_71</v>
      </c>
      <c r="B926" s="979">
        <f t="shared" si="29"/>
        <v>71</v>
      </c>
      <c r="C926" s="1069" t="s">
        <v>111</v>
      </c>
      <c r="D926" s="1072" t="s">
        <v>506</v>
      </c>
      <c r="E926" s="1070">
        <v>924</v>
      </c>
      <c r="F926" s="1066" t="s">
        <v>3962</v>
      </c>
      <c r="G926" s="1067" t="s">
        <v>3963</v>
      </c>
      <c r="H926" s="1068">
        <v>1</v>
      </c>
      <c r="I926" s="2"/>
      <c r="K926" s="1072"/>
    </row>
    <row r="927" spans="1:11" x14ac:dyDescent="0.2">
      <c r="A927" s="977" t="str">
        <f t="shared" si="28"/>
        <v>EF_08_72</v>
      </c>
      <c r="B927" s="979">
        <f t="shared" si="29"/>
        <v>72</v>
      </c>
      <c r="C927" s="1069" t="s">
        <v>111</v>
      </c>
      <c r="D927" s="1072" t="s">
        <v>506</v>
      </c>
      <c r="E927" s="1070">
        <v>925</v>
      </c>
      <c r="F927" s="1066" t="s">
        <v>3964</v>
      </c>
      <c r="G927" s="1067" t="s">
        <v>3965</v>
      </c>
      <c r="H927" s="1068">
        <v>1</v>
      </c>
      <c r="I927" s="2"/>
      <c r="K927" s="1072"/>
    </row>
    <row r="928" spans="1:11" x14ac:dyDescent="0.2">
      <c r="A928" s="977" t="str">
        <f t="shared" si="28"/>
        <v>EF_08_73</v>
      </c>
      <c r="B928" s="979">
        <f t="shared" si="29"/>
        <v>73</v>
      </c>
      <c r="C928" s="1069" t="s">
        <v>111</v>
      </c>
      <c r="D928" s="1072" t="s">
        <v>506</v>
      </c>
      <c r="E928" s="1070">
        <v>926</v>
      </c>
      <c r="F928" s="1066" t="s">
        <v>3966</v>
      </c>
      <c r="G928" s="1067" t="s">
        <v>3967</v>
      </c>
      <c r="H928" s="1068">
        <v>1</v>
      </c>
      <c r="I928" s="2"/>
      <c r="K928" s="1072"/>
    </row>
    <row r="929" spans="1:11" x14ac:dyDescent="0.2">
      <c r="A929" s="977" t="str">
        <f t="shared" si="28"/>
        <v>EF_08_74</v>
      </c>
      <c r="B929" s="979">
        <f t="shared" si="29"/>
        <v>74</v>
      </c>
      <c r="C929" s="1069" t="s">
        <v>111</v>
      </c>
      <c r="D929" s="1072" t="s">
        <v>506</v>
      </c>
      <c r="E929" s="1070">
        <v>927</v>
      </c>
      <c r="F929" s="1066" t="s">
        <v>3968</v>
      </c>
      <c r="G929" s="1067" t="s">
        <v>3969</v>
      </c>
      <c r="H929" s="1068">
        <v>1</v>
      </c>
      <c r="I929" s="2"/>
      <c r="K929" s="1072"/>
    </row>
    <row r="930" spans="1:11" x14ac:dyDescent="0.2">
      <c r="A930" s="977" t="str">
        <f t="shared" si="28"/>
        <v>EF_08_75</v>
      </c>
      <c r="B930" s="979">
        <f t="shared" si="29"/>
        <v>75</v>
      </c>
      <c r="C930" s="1069" t="s">
        <v>111</v>
      </c>
      <c r="D930" s="1072" t="s">
        <v>506</v>
      </c>
      <c r="E930" s="1070">
        <v>928</v>
      </c>
      <c r="F930" s="1066" t="s">
        <v>3970</v>
      </c>
      <c r="G930" s="1067" t="s">
        <v>3971</v>
      </c>
      <c r="H930" s="1068">
        <v>1</v>
      </c>
      <c r="I930" s="2"/>
      <c r="K930" s="1072"/>
    </row>
    <row r="931" spans="1:11" x14ac:dyDescent="0.2">
      <c r="A931" s="977" t="str">
        <f t="shared" si="28"/>
        <v>EF_08_76</v>
      </c>
      <c r="B931" s="979">
        <f t="shared" si="29"/>
        <v>76</v>
      </c>
      <c r="C931" s="1069" t="s">
        <v>111</v>
      </c>
      <c r="D931" s="1072" t="s">
        <v>506</v>
      </c>
      <c r="E931" s="1070">
        <v>929</v>
      </c>
      <c r="F931" s="1066" t="s">
        <v>3972</v>
      </c>
      <c r="G931" s="1067" t="s">
        <v>3973</v>
      </c>
      <c r="H931" s="1068">
        <v>1</v>
      </c>
      <c r="I931" s="2"/>
      <c r="K931" s="1072"/>
    </row>
    <row r="932" spans="1:11" x14ac:dyDescent="0.2">
      <c r="A932" s="977" t="str">
        <f t="shared" si="28"/>
        <v>EF_08_77</v>
      </c>
      <c r="B932" s="979">
        <f t="shared" si="29"/>
        <v>77</v>
      </c>
      <c r="C932" s="1069" t="s">
        <v>111</v>
      </c>
      <c r="D932" s="1072" t="s">
        <v>506</v>
      </c>
      <c r="E932" s="1070">
        <v>930</v>
      </c>
      <c r="F932" s="1066" t="s">
        <v>3974</v>
      </c>
      <c r="G932" s="1067" t="s">
        <v>3975</v>
      </c>
      <c r="H932" s="1068">
        <v>1</v>
      </c>
      <c r="I932" s="2"/>
      <c r="K932" s="1072"/>
    </row>
    <row r="933" spans="1:11" x14ac:dyDescent="0.2">
      <c r="A933" s="977" t="str">
        <f t="shared" si="28"/>
        <v>EF_08_78</v>
      </c>
      <c r="B933" s="979">
        <f t="shared" si="29"/>
        <v>78</v>
      </c>
      <c r="C933" s="1069" t="s">
        <v>111</v>
      </c>
      <c r="D933" s="1072" t="s">
        <v>506</v>
      </c>
      <c r="E933" s="1070">
        <v>931</v>
      </c>
      <c r="F933" s="1066" t="s">
        <v>3976</v>
      </c>
      <c r="G933" s="1067" t="s">
        <v>3977</v>
      </c>
      <c r="H933" s="1068">
        <v>1</v>
      </c>
      <c r="I933" s="2"/>
      <c r="K933" s="1072"/>
    </row>
    <row r="934" spans="1:11" x14ac:dyDescent="0.2">
      <c r="A934" s="977" t="str">
        <f t="shared" si="28"/>
        <v>EF_08_79</v>
      </c>
      <c r="B934" s="979">
        <f t="shared" si="29"/>
        <v>79</v>
      </c>
      <c r="C934" s="1069" t="s">
        <v>111</v>
      </c>
      <c r="D934" s="1072" t="s">
        <v>506</v>
      </c>
      <c r="E934" s="1070">
        <v>932</v>
      </c>
      <c r="F934" s="1066" t="s">
        <v>3978</v>
      </c>
      <c r="G934" s="1067" t="s">
        <v>3979</v>
      </c>
      <c r="H934" s="1068">
        <v>1</v>
      </c>
      <c r="I934" s="2"/>
      <c r="K934" s="1072"/>
    </row>
    <row r="935" spans="1:11" x14ac:dyDescent="0.2">
      <c r="A935" s="977" t="str">
        <f t="shared" si="28"/>
        <v>EF_08_80</v>
      </c>
      <c r="B935" s="979">
        <f t="shared" si="29"/>
        <v>80</v>
      </c>
      <c r="C935" s="1069" t="s">
        <v>111</v>
      </c>
      <c r="D935" s="1072" t="s">
        <v>506</v>
      </c>
      <c r="E935" s="1070">
        <v>933</v>
      </c>
      <c r="F935" s="1066" t="s">
        <v>3980</v>
      </c>
      <c r="G935" s="1067" t="s">
        <v>3981</v>
      </c>
      <c r="H935" s="1068">
        <v>1</v>
      </c>
      <c r="I935" s="2"/>
      <c r="K935" s="1072"/>
    </row>
    <row r="936" spans="1:11" x14ac:dyDescent="0.2">
      <c r="A936" s="977" t="str">
        <f t="shared" si="28"/>
        <v>EF_08_81</v>
      </c>
      <c r="B936" s="979">
        <f t="shared" si="29"/>
        <v>81</v>
      </c>
      <c r="C936" s="1069" t="s">
        <v>111</v>
      </c>
      <c r="D936" s="1072" t="s">
        <v>506</v>
      </c>
      <c r="E936" s="1070">
        <v>934</v>
      </c>
      <c r="F936" s="1066" t="s">
        <v>3982</v>
      </c>
      <c r="G936" s="1067" t="s">
        <v>3983</v>
      </c>
      <c r="H936" s="1068">
        <v>1</v>
      </c>
      <c r="I936" s="2"/>
      <c r="K936" s="1072"/>
    </row>
    <row r="937" spans="1:11" x14ac:dyDescent="0.2">
      <c r="A937" s="977" t="str">
        <f t="shared" si="28"/>
        <v>EF_08_82</v>
      </c>
      <c r="B937" s="979">
        <f t="shared" si="29"/>
        <v>82</v>
      </c>
      <c r="C937" s="1069" t="s">
        <v>111</v>
      </c>
      <c r="D937" s="1072" t="s">
        <v>506</v>
      </c>
      <c r="E937" s="1070">
        <v>935</v>
      </c>
      <c r="F937" s="1066" t="s">
        <v>3984</v>
      </c>
      <c r="G937" s="1067" t="s">
        <v>3985</v>
      </c>
      <c r="H937" s="1068">
        <v>1</v>
      </c>
      <c r="I937" s="2"/>
      <c r="K937" s="1072"/>
    </row>
    <row r="938" spans="1:11" x14ac:dyDescent="0.2">
      <c r="A938" s="977" t="str">
        <f t="shared" si="28"/>
        <v>EF_08_83</v>
      </c>
      <c r="B938" s="979">
        <f t="shared" si="29"/>
        <v>83</v>
      </c>
      <c r="C938" s="1069" t="s">
        <v>111</v>
      </c>
      <c r="D938" s="1072" t="s">
        <v>506</v>
      </c>
      <c r="E938" s="1070">
        <v>936</v>
      </c>
      <c r="F938" s="1066" t="s">
        <v>3986</v>
      </c>
      <c r="G938" s="1067" t="s">
        <v>3987</v>
      </c>
      <c r="H938" s="1068">
        <v>1</v>
      </c>
      <c r="I938" s="2"/>
      <c r="K938" s="1072"/>
    </row>
    <row r="939" spans="1:11" x14ac:dyDescent="0.2">
      <c r="A939" s="977" t="str">
        <f t="shared" si="28"/>
        <v>EF_08_84</v>
      </c>
      <c r="B939" s="979">
        <f t="shared" si="29"/>
        <v>84</v>
      </c>
      <c r="C939" s="1069" t="s">
        <v>111</v>
      </c>
      <c r="D939" s="1072" t="s">
        <v>506</v>
      </c>
      <c r="E939" s="1070">
        <v>937</v>
      </c>
      <c r="F939" s="1066" t="s">
        <v>3988</v>
      </c>
      <c r="G939" s="1067" t="s">
        <v>3989</v>
      </c>
      <c r="H939" s="1068">
        <v>1</v>
      </c>
      <c r="I939" s="2"/>
      <c r="K939" s="1072"/>
    </row>
    <row r="940" spans="1:11" x14ac:dyDescent="0.2">
      <c r="A940" s="977" t="str">
        <f t="shared" si="28"/>
        <v>EF_08_85</v>
      </c>
      <c r="B940" s="979">
        <f t="shared" si="29"/>
        <v>85</v>
      </c>
      <c r="C940" s="1069" t="s">
        <v>111</v>
      </c>
      <c r="D940" s="1072" t="s">
        <v>506</v>
      </c>
      <c r="E940" s="1070">
        <v>938</v>
      </c>
      <c r="F940" s="1066" t="s">
        <v>3990</v>
      </c>
      <c r="G940" s="1067" t="s">
        <v>3991</v>
      </c>
      <c r="H940" s="1068">
        <v>1</v>
      </c>
      <c r="I940" s="2"/>
      <c r="K940" s="1072"/>
    </row>
    <row r="941" spans="1:11" x14ac:dyDescent="0.2">
      <c r="A941" s="977" t="str">
        <f t="shared" si="28"/>
        <v>EF_08_86</v>
      </c>
      <c r="B941" s="979">
        <f t="shared" si="29"/>
        <v>86</v>
      </c>
      <c r="C941" s="1069" t="s">
        <v>111</v>
      </c>
      <c r="D941" s="1072" t="s">
        <v>506</v>
      </c>
      <c r="E941" s="1070">
        <v>939</v>
      </c>
      <c r="F941" s="1066" t="s">
        <v>3992</v>
      </c>
      <c r="G941" s="1067" t="s">
        <v>3993</v>
      </c>
      <c r="H941" s="1068">
        <v>1</v>
      </c>
      <c r="I941" s="2"/>
      <c r="K941" s="1072"/>
    </row>
    <row r="942" spans="1:11" x14ac:dyDescent="0.2">
      <c r="A942" s="977" t="str">
        <f t="shared" si="28"/>
        <v>EF_08_87</v>
      </c>
      <c r="B942" s="979">
        <f t="shared" si="29"/>
        <v>87</v>
      </c>
      <c r="C942" s="1069" t="s">
        <v>111</v>
      </c>
      <c r="D942" s="1072" t="s">
        <v>506</v>
      </c>
      <c r="E942" s="1070">
        <v>940</v>
      </c>
      <c r="F942" s="1066" t="s">
        <v>3994</v>
      </c>
      <c r="G942" s="1067" t="s">
        <v>3995</v>
      </c>
      <c r="H942" s="1068">
        <v>1</v>
      </c>
      <c r="I942" s="2"/>
      <c r="K942" s="1072"/>
    </row>
    <row r="943" spans="1:11" x14ac:dyDescent="0.2">
      <c r="A943" s="977" t="str">
        <f t="shared" si="28"/>
        <v>EF_08_88</v>
      </c>
      <c r="B943" s="979">
        <f t="shared" si="29"/>
        <v>88</v>
      </c>
      <c r="C943" s="1069" t="s">
        <v>111</v>
      </c>
      <c r="D943" s="1072" t="s">
        <v>506</v>
      </c>
      <c r="E943" s="1070">
        <v>941</v>
      </c>
      <c r="F943" s="1066" t="s">
        <v>3996</v>
      </c>
      <c r="G943" s="1067" t="s">
        <v>3997</v>
      </c>
      <c r="H943" s="1068">
        <v>1</v>
      </c>
      <c r="I943" s="2"/>
      <c r="K943" s="1072"/>
    </row>
    <row r="944" spans="1:11" x14ac:dyDescent="0.2">
      <c r="A944" s="977" t="str">
        <f t="shared" si="28"/>
        <v>EF_08_89</v>
      </c>
      <c r="B944" s="979">
        <f t="shared" si="29"/>
        <v>89</v>
      </c>
      <c r="C944" s="1069" t="s">
        <v>111</v>
      </c>
      <c r="D944" s="1072" t="s">
        <v>506</v>
      </c>
      <c r="E944" s="1070">
        <v>942</v>
      </c>
      <c r="F944" s="1066" t="s">
        <v>3998</v>
      </c>
      <c r="G944" s="1067" t="s">
        <v>3999</v>
      </c>
      <c r="H944" s="1068">
        <v>1</v>
      </c>
      <c r="I944" s="2"/>
      <c r="K944" s="1072"/>
    </row>
    <row r="945" spans="1:11" x14ac:dyDescent="0.2">
      <c r="A945" s="977" t="str">
        <f t="shared" si="28"/>
        <v>EF_08_90</v>
      </c>
      <c r="B945" s="979">
        <f t="shared" si="29"/>
        <v>90</v>
      </c>
      <c r="C945" s="1069" t="s">
        <v>111</v>
      </c>
      <c r="D945" s="1072" t="s">
        <v>506</v>
      </c>
      <c r="E945" s="1070">
        <v>943</v>
      </c>
      <c r="F945" s="1066" t="s">
        <v>4000</v>
      </c>
      <c r="G945" s="1067" t="s">
        <v>4001</v>
      </c>
      <c r="H945" s="1068">
        <v>1</v>
      </c>
      <c r="I945" s="2"/>
      <c r="K945" s="1072"/>
    </row>
    <row r="946" spans="1:11" x14ac:dyDescent="0.2">
      <c r="A946" s="977" t="str">
        <f t="shared" si="28"/>
        <v>EF_08_91</v>
      </c>
      <c r="B946" s="979">
        <f t="shared" si="29"/>
        <v>91</v>
      </c>
      <c r="C946" s="1069" t="s">
        <v>111</v>
      </c>
      <c r="D946" s="1072" t="s">
        <v>506</v>
      </c>
      <c r="E946" s="1070">
        <v>944</v>
      </c>
      <c r="F946" s="1066" t="s">
        <v>4002</v>
      </c>
      <c r="G946" s="1067" t="s">
        <v>4003</v>
      </c>
      <c r="H946" s="1068">
        <v>1</v>
      </c>
      <c r="I946" s="2"/>
      <c r="K946" s="1072"/>
    </row>
    <row r="947" spans="1:11" x14ac:dyDescent="0.2">
      <c r="A947" s="977" t="str">
        <f t="shared" si="28"/>
        <v>EF_08_92</v>
      </c>
      <c r="B947" s="979">
        <f t="shared" si="29"/>
        <v>92</v>
      </c>
      <c r="C947" s="1069" t="s">
        <v>111</v>
      </c>
      <c r="D947" s="1072" t="s">
        <v>506</v>
      </c>
      <c r="E947" s="1070">
        <v>945</v>
      </c>
      <c r="F947" s="1066" t="s">
        <v>4004</v>
      </c>
      <c r="G947" s="1067" t="s">
        <v>4005</v>
      </c>
      <c r="H947" s="1068">
        <v>1</v>
      </c>
      <c r="I947" s="2"/>
      <c r="K947" s="1072"/>
    </row>
    <row r="948" spans="1:11" x14ac:dyDescent="0.2">
      <c r="A948" s="977" t="str">
        <f t="shared" si="28"/>
        <v>EF_08_93</v>
      </c>
      <c r="B948" s="979">
        <f t="shared" si="29"/>
        <v>93</v>
      </c>
      <c r="C948" s="1069" t="s">
        <v>111</v>
      </c>
      <c r="D948" s="1072" t="s">
        <v>506</v>
      </c>
      <c r="E948" s="1070">
        <v>946</v>
      </c>
      <c r="F948" s="1066" t="s">
        <v>4006</v>
      </c>
      <c r="G948" s="1067" t="s">
        <v>4007</v>
      </c>
      <c r="H948" s="1068">
        <v>1</v>
      </c>
      <c r="I948" s="2"/>
      <c r="K948" s="1072"/>
    </row>
    <row r="949" spans="1:11" x14ac:dyDescent="0.2">
      <c r="A949" s="977" t="str">
        <f t="shared" si="28"/>
        <v>EF_08_94</v>
      </c>
      <c r="B949" s="979">
        <f t="shared" si="29"/>
        <v>94</v>
      </c>
      <c r="C949" s="1069" t="s">
        <v>111</v>
      </c>
      <c r="D949" s="1072" t="s">
        <v>506</v>
      </c>
      <c r="E949" s="1070">
        <v>947</v>
      </c>
      <c r="F949" s="1066" t="s">
        <v>4008</v>
      </c>
      <c r="G949" s="1067" t="s">
        <v>4009</v>
      </c>
      <c r="H949" s="1068">
        <v>1</v>
      </c>
      <c r="I949" s="2"/>
      <c r="K949" s="1072"/>
    </row>
    <row r="950" spans="1:11" x14ac:dyDescent="0.2">
      <c r="A950" s="977" t="str">
        <f t="shared" si="28"/>
        <v>EF_08_95</v>
      </c>
      <c r="B950" s="979">
        <f t="shared" si="29"/>
        <v>95</v>
      </c>
      <c r="C950" s="1069" t="s">
        <v>111</v>
      </c>
      <c r="D950" s="1072" t="s">
        <v>506</v>
      </c>
      <c r="E950" s="1070">
        <v>948</v>
      </c>
      <c r="F950" s="1066" t="s">
        <v>4010</v>
      </c>
      <c r="G950" s="1067" t="s">
        <v>4011</v>
      </c>
      <c r="H950" s="1068">
        <v>1</v>
      </c>
      <c r="I950" s="2"/>
      <c r="K950" s="1072"/>
    </row>
    <row r="951" spans="1:11" x14ac:dyDescent="0.2">
      <c r="A951" s="977" t="str">
        <f t="shared" si="28"/>
        <v>EF_08_96</v>
      </c>
      <c r="B951" s="979">
        <f t="shared" si="29"/>
        <v>96</v>
      </c>
      <c r="C951" s="1069" t="s">
        <v>111</v>
      </c>
      <c r="D951" s="1072" t="s">
        <v>506</v>
      </c>
      <c r="E951" s="1070">
        <v>949</v>
      </c>
      <c r="F951" s="1066" t="s">
        <v>4012</v>
      </c>
      <c r="G951" s="1067" t="s">
        <v>4013</v>
      </c>
      <c r="H951" s="1068">
        <v>1</v>
      </c>
      <c r="I951" s="2"/>
      <c r="K951" s="1072"/>
    </row>
    <row r="952" spans="1:11" x14ac:dyDescent="0.2">
      <c r="A952" s="977" t="str">
        <f t="shared" si="28"/>
        <v>EF_08_97</v>
      </c>
      <c r="B952" s="979">
        <f t="shared" si="29"/>
        <v>97</v>
      </c>
      <c r="C952" s="1069" t="s">
        <v>111</v>
      </c>
      <c r="D952" s="1072" t="s">
        <v>506</v>
      </c>
      <c r="E952" s="1070">
        <v>950</v>
      </c>
      <c r="F952" s="1066" t="s">
        <v>4014</v>
      </c>
      <c r="G952" s="1067" t="s">
        <v>4015</v>
      </c>
      <c r="H952" s="1068">
        <v>1</v>
      </c>
      <c r="I952" s="2"/>
      <c r="K952" s="1072"/>
    </row>
    <row r="953" spans="1:11" x14ac:dyDescent="0.2">
      <c r="A953" s="977" t="str">
        <f t="shared" si="28"/>
        <v>EF_08_98</v>
      </c>
      <c r="B953" s="979">
        <f t="shared" si="29"/>
        <v>98</v>
      </c>
      <c r="C953" s="1069" t="s">
        <v>111</v>
      </c>
      <c r="D953" s="1072" t="s">
        <v>506</v>
      </c>
      <c r="E953" s="1070">
        <v>951</v>
      </c>
      <c r="F953" s="1066" t="s">
        <v>4016</v>
      </c>
      <c r="G953" s="1067" t="s">
        <v>4017</v>
      </c>
      <c r="H953" s="1068">
        <v>1</v>
      </c>
      <c r="I953" s="2"/>
      <c r="K953" s="1072"/>
    </row>
    <row r="954" spans="1:11" x14ac:dyDescent="0.2">
      <c r="A954" s="977" t="str">
        <f t="shared" si="28"/>
        <v>EF_08_99</v>
      </c>
      <c r="B954" s="979">
        <f t="shared" si="29"/>
        <v>99</v>
      </c>
      <c r="C954" s="1069" t="s">
        <v>111</v>
      </c>
      <c r="D954" s="1072" t="s">
        <v>506</v>
      </c>
      <c r="E954" s="1070">
        <v>952</v>
      </c>
      <c r="F954" s="1066" t="s">
        <v>4018</v>
      </c>
      <c r="G954" s="1067" t="s">
        <v>4019</v>
      </c>
      <c r="H954" s="1068">
        <v>1</v>
      </c>
      <c r="I954" s="2"/>
      <c r="K954" s="1072"/>
    </row>
    <row r="955" spans="1:11" x14ac:dyDescent="0.2">
      <c r="A955" s="977" t="str">
        <f t="shared" si="28"/>
        <v>EF_08_100</v>
      </c>
      <c r="B955" s="979">
        <f t="shared" si="29"/>
        <v>100</v>
      </c>
      <c r="C955" s="1069" t="s">
        <v>111</v>
      </c>
      <c r="D955" s="1072" t="s">
        <v>506</v>
      </c>
      <c r="E955" s="1070">
        <v>953</v>
      </c>
      <c r="F955" s="1066" t="s">
        <v>4020</v>
      </c>
      <c r="G955" s="1067" t="s">
        <v>4021</v>
      </c>
      <c r="H955" s="1068">
        <v>1</v>
      </c>
      <c r="I955" s="2"/>
      <c r="K955" s="1072"/>
    </row>
    <row r="956" spans="1:11" x14ac:dyDescent="0.2">
      <c r="A956" s="977" t="str">
        <f t="shared" si="28"/>
        <v>EF_08_101</v>
      </c>
      <c r="B956" s="979">
        <f t="shared" si="29"/>
        <v>101</v>
      </c>
      <c r="C956" s="1069" t="s">
        <v>111</v>
      </c>
      <c r="D956" s="1072" t="s">
        <v>506</v>
      </c>
      <c r="E956" s="1070">
        <v>954</v>
      </c>
      <c r="F956" s="1066" t="s">
        <v>4022</v>
      </c>
      <c r="G956" s="1067" t="s">
        <v>4023</v>
      </c>
      <c r="H956" s="1068">
        <v>1</v>
      </c>
      <c r="I956" s="2"/>
      <c r="K956" s="1072"/>
    </row>
    <row r="957" spans="1:11" x14ac:dyDescent="0.2">
      <c r="A957" s="977" t="str">
        <f t="shared" si="28"/>
        <v>EF_08_102</v>
      </c>
      <c r="B957" s="979">
        <f t="shared" si="29"/>
        <v>102</v>
      </c>
      <c r="C957" s="1069" t="s">
        <v>111</v>
      </c>
      <c r="D957" s="1072" t="s">
        <v>506</v>
      </c>
      <c r="E957" s="1070">
        <v>955</v>
      </c>
      <c r="F957" s="1066" t="s">
        <v>4024</v>
      </c>
      <c r="G957" s="1067" t="s">
        <v>4025</v>
      </c>
      <c r="H957" s="1068">
        <v>1</v>
      </c>
      <c r="I957" s="2"/>
      <c r="K957" s="1072"/>
    </row>
    <row r="958" spans="1:11" x14ac:dyDescent="0.2">
      <c r="A958" s="977" t="str">
        <f t="shared" si="28"/>
        <v>EF_08_103</v>
      </c>
      <c r="B958" s="979">
        <f t="shared" si="29"/>
        <v>103</v>
      </c>
      <c r="C958" s="1069" t="s">
        <v>111</v>
      </c>
      <c r="D958" s="1072" t="s">
        <v>506</v>
      </c>
      <c r="E958" s="1070">
        <v>956</v>
      </c>
      <c r="F958" s="1066" t="s">
        <v>4026</v>
      </c>
      <c r="G958" s="1067" t="s">
        <v>4027</v>
      </c>
      <c r="H958" s="1068">
        <v>1</v>
      </c>
      <c r="I958" s="2"/>
      <c r="K958" s="1072"/>
    </row>
    <row r="959" spans="1:11" x14ac:dyDescent="0.2">
      <c r="A959" s="977" t="str">
        <f t="shared" si="28"/>
        <v>EF_08_104</v>
      </c>
      <c r="B959" s="979">
        <f t="shared" si="29"/>
        <v>104</v>
      </c>
      <c r="C959" s="1069" t="s">
        <v>111</v>
      </c>
      <c r="D959" s="1072" t="s">
        <v>506</v>
      </c>
      <c r="E959" s="1070">
        <v>957</v>
      </c>
      <c r="F959" s="1066" t="s">
        <v>4028</v>
      </c>
      <c r="G959" s="1067" t="s">
        <v>4029</v>
      </c>
      <c r="H959" s="1068">
        <v>1</v>
      </c>
      <c r="I959" s="2"/>
      <c r="K959" s="1072"/>
    </row>
    <row r="960" spans="1:11" x14ac:dyDescent="0.2">
      <c r="A960" s="977" t="str">
        <f t="shared" si="28"/>
        <v>EF_08_105</v>
      </c>
      <c r="B960" s="979">
        <f t="shared" si="29"/>
        <v>105</v>
      </c>
      <c r="C960" s="1069" t="s">
        <v>111</v>
      </c>
      <c r="D960" s="1072" t="s">
        <v>506</v>
      </c>
      <c r="E960" s="1070">
        <v>958</v>
      </c>
      <c r="F960" s="1066" t="s">
        <v>4030</v>
      </c>
      <c r="G960" s="1067" t="s">
        <v>4031</v>
      </c>
      <c r="H960" s="1068">
        <v>1</v>
      </c>
      <c r="I960" s="2"/>
      <c r="K960" s="1072"/>
    </row>
    <row r="961" spans="1:11" x14ac:dyDescent="0.2">
      <c r="A961" s="977" t="str">
        <f t="shared" si="28"/>
        <v>EF_08_106</v>
      </c>
      <c r="B961" s="979">
        <f t="shared" si="29"/>
        <v>106</v>
      </c>
      <c r="C961" s="1069" t="s">
        <v>111</v>
      </c>
      <c r="D961" s="1072" t="s">
        <v>506</v>
      </c>
      <c r="E961" s="1070">
        <v>959</v>
      </c>
      <c r="F961" s="1066" t="s">
        <v>4032</v>
      </c>
      <c r="G961" s="1067" t="s">
        <v>4033</v>
      </c>
      <c r="H961" s="1068">
        <v>1</v>
      </c>
      <c r="I961" s="2"/>
      <c r="K961" s="1072"/>
    </row>
    <row r="962" spans="1:11" x14ac:dyDescent="0.2">
      <c r="A962" s="977" t="str">
        <f t="shared" si="28"/>
        <v>EF_08_107</v>
      </c>
      <c r="B962" s="979">
        <f t="shared" si="29"/>
        <v>107</v>
      </c>
      <c r="C962" s="1069" t="s">
        <v>111</v>
      </c>
      <c r="D962" s="1072" t="s">
        <v>506</v>
      </c>
      <c r="E962" s="1070">
        <v>960</v>
      </c>
      <c r="F962" s="1066" t="s">
        <v>4034</v>
      </c>
      <c r="G962" s="1067" t="s">
        <v>4035</v>
      </c>
      <c r="H962" s="1068">
        <v>1</v>
      </c>
      <c r="I962" s="2"/>
      <c r="K962" s="1072"/>
    </row>
    <row r="963" spans="1:11" x14ac:dyDescent="0.2">
      <c r="A963" s="977" t="str">
        <f t="shared" ref="A963:A1026" si="30">CONCATENATE(C963,"_",D963,"_",B963)</f>
        <v>EF_08_108</v>
      </c>
      <c r="B963" s="979">
        <f t="shared" si="29"/>
        <v>108</v>
      </c>
      <c r="C963" s="1069" t="s">
        <v>111</v>
      </c>
      <c r="D963" s="1072" t="s">
        <v>506</v>
      </c>
      <c r="E963" s="1070">
        <v>961</v>
      </c>
      <c r="F963" s="1066" t="s">
        <v>4036</v>
      </c>
      <c r="G963" s="1067" t="s">
        <v>4037</v>
      </c>
      <c r="H963" s="1068">
        <v>1</v>
      </c>
      <c r="I963" s="2"/>
      <c r="K963" s="1072"/>
    </row>
    <row r="964" spans="1:11" x14ac:dyDescent="0.2">
      <c r="A964" s="977" t="str">
        <f t="shared" si="30"/>
        <v>EF_08_109</v>
      </c>
      <c r="B964" s="979">
        <f t="shared" si="29"/>
        <v>109</v>
      </c>
      <c r="C964" s="1069" t="s">
        <v>111</v>
      </c>
      <c r="D964" s="1072" t="s">
        <v>506</v>
      </c>
      <c r="E964" s="1070">
        <v>962</v>
      </c>
      <c r="F964" s="1066" t="s">
        <v>4038</v>
      </c>
      <c r="G964" s="1067" t="s">
        <v>4039</v>
      </c>
      <c r="H964" s="1068">
        <v>1</v>
      </c>
      <c r="I964" s="2"/>
      <c r="K964" s="1072"/>
    </row>
    <row r="965" spans="1:11" x14ac:dyDescent="0.2">
      <c r="A965" s="977" t="str">
        <f t="shared" si="30"/>
        <v>EF_08_110</v>
      </c>
      <c r="B965" s="979">
        <f t="shared" ref="B965:B1028" si="31">IF(D965&lt;&gt;"",IF(D965=D964,B964+1,1),0)</f>
        <v>110</v>
      </c>
      <c r="C965" s="1069" t="s">
        <v>111</v>
      </c>
      <c r="D965" s="1072" t="s">
        <v>506</v>
      </c>
      <c r="E965" s="1070">
        <v>963</v>
      </c>
      <c r="F965" s="1066" t="s">
        <v>4040</v>
      </c>
      <c r="G965" s="1067" t="s">
        <v>4041</v>
      </c>
      <c r="H965" s="1068">
        <v>1</v>
      </c>
      <c r="I965" s="2"/>
      <c r="K965" s="1072"/>
    </row>
    <row r="966" spans="1:11" x14ac:dyDescent="0.2">
      <c r="A966" s="977" t="str">
        <f t="shared" si="30"/>
        <v>EF_08_111</v>
      </c>
      <c r="B966" s="979">
        <f t="shared" si="31"/>
        <v>111</v>
      </c>
      <c r="C966" s="1069" t="s">
        <v>111</v>
      </c>
      <c r="D966" s="1072" t="s">
        <v>506</v>
      </c>
      <c r="E966" s="1070">
        <v>964</v>
      </c>
      <c r="F966" s="1066" t="s">
        <v>4042</v>
      </c>
      <c r="G966" s="1067" t="s">
        <v>4043</v>
      </c>
      <c r="H966" s="1068">
        <v>1</v>
      </c>
      <c r="I966" s="2"/>
      <c r="K966" s="1072"/>
    </row>
    <row r="967" spans="1:11" x14ac:dyDescent="0.2">
      <c r="A967" s="977" t="str">
        <f t="shared" si="30"/>
        <v>EF_08_112</v>
      </c>
      <c r="B967" s="979">
        <f t="shared" si="31"/>
        <v>112</v>
      </c>
      <c r="C967" s="1069" t="s">
        <v>111</v>
      </c>
      <c r="D967" s="1072" t="s">
        <v>506</v>
      </c>
      <c r="E967" s="1070">
        <v>965</v>
      </c>
      <c r="F967" s="1066" t="s">
        <v>4044</v>
      </c>
      <c r="G967" s="1067" t="s">
        <v>4045</v>
      </c>
      <c r="H967" s="1068">
        <v>1</v>
      </c>
      <c r="I967" s="2"/>
      <c r="K967" s="1072"/>
    </row>
    <row r="968" spans="1:11" x14ac:dyDescent="0.2">
      <c r="A968" s="977" t="str">
        <f t="shared" si="30"/>
        <v>EF_08_113</v>
      </c>
      <c r="B968" s="979">
        <f t="shared" si="31"/>
        <v>113</v>
      </c>
      <c r="C968" s="1069" t="s">
        <v>111</v>
      </c>
      <c r="D968" s="1072" t="s">
        <v>506</v>
      </c>
      <c r="E968" s="1070">
        <v>966</v>
      </c>
      <c r="F968" s="1066" t="s">
        <v>4046</v>
      </c>
      <c r="G968" s="1067" t="s">
        <v>4047</v>
      </c>
      <c r="H968" s="1068">
        <v>1</v>
      </c>
      <c r="I968" s="2"/>
      <c r="K968" s="1072"/>
    </row>
    <row r="969" spans="1:11" x14ac:dyDescent="0.2">
      <c r="A969" s="977" t="str">
        <f t="shared" si="30"/>
        <v>EF_08_114</v>
      </c>
      <c r="B969" s="979">
        <f t="shared" si="31"/>
        <v>114</v>
      </c>
      <c r="C969" s="1069" t="s">
        <v>111</v>
      </c>
      <c r="D969" s="1072" t="s">
        <v>506</v>
      </c>
      <c r="E969" s="1070">
        <v>967</v>
      </c>
      <c r="F969" s="1066" t="s">
        <v>4048</v>
      </c>
      <c r="G969" s="1067" t="s">
        <v>4049</v>
      </c>
      <c r="H969" s="1068">
        <v>1</v>
      </c>
      <c r="I969" s="2"/>
      <c r="K969" s="1072"/>
    </row>
    <row r="970" spans="1:11" x14ac:dyDescent="0.2">
      <c r="A970" s="977" t="str">
        <f t="shared" si="30"/>
        <v>EF_08_115</v>
      </c>
      <c r="B970" s="979">
        <f t="shared" si="31"/>
        <v>115</v>
      </c>
      <c r="C970" s="1069" t="s">
        <v>111</v>
      </c>
      <c r="D970" s="1072" t="s">
        <v>506</v>
      </c>
      <c r="E970" s="1070">
        <v>968</v>
      </c>
      <c r="F970" s="1066" t="s">
        <v>4050</v>
      </c>
      <c r="G970" s="1067" t="s">
        <v>4051</v>
      </c>
      <c r="H970" s="1068">
        <v>1</v>
      </c>
      <c r="I970" s="2"/>
      <c r="K970" s="1072"/>
    </row>
    <row r="971" spans="1:11" x14ac:dyDescent="0.2">
      <c r="A971" s="977" t="str">
        <f t="shared" si="30"/>
        <v>EF_08_116</v>
      </c>
      <c r="B971" s="979">
        <f t="shared" si="31"/>
        <v>116</v>
      </c>
      <c r="C971" s="1069" t="s">
        <v>111</v>
      </c>
      <c r="D971" s="1072" t="s">
        <v>506</v>
      </c>
      <c r="E971" s="1070">
        <v>969</v>
      </c>
      <c r="F971" s="1066" t="s">
        <v>4052</v>
      </c>
      <c r="G971" s="1067" t="s">
        <v>4053</v>
      </c>
      <c r="H971" s="1068">
        <v>1</v>
      </c>
      <c r="I971" s="2"/>
      <c r="K971" s="1072"/>
    </row>
    <row r="972" spans="1:11" x14ac:dyDescent="0.2">
      <c r="A972" s="977" t="str">
        <f t="shared" si="30"/>
        <v>EF_08_117</v>
      </c>
      <c r="B972" s="979">
        <f t="shared" si="31"/>
        <v>117</v>
      </c>
      <c r="C972" s="1069" t="s">
        <v>111</v>
      </c>
      <c r="D972" s="1072" t="s">
        <v>506</v>
      </c>
      <c r="E972" s="1070">
        <v>970</v>
      </c>
      <c r="F972" s="1066" t="s">
        <v>4054</v>
      </c>
      <c r="G972" s="1067" t="s">
        <v>4055</v>
      </c>
      <c r="H972" s="1068">
        <v>1</v>
      </c>
      <c r="I972" s="2"/>
      <c r="K972" s="1072"/>
    </row>
    <row r="973" spans="1:11" x14ac:dyDescent="0.2">
      <c r="A973" s="977" t="str">
        <f t="shared" si="30"/>
        <v>EF_08_118</v>
      </c>
      <c r="B973" s="979">
        <f t="shared" si="31"/>
        <v>118</v>
      </c>
      <c r="C973" s="1069" t="s">
        <v>111</v>
      </c>
      <c r="D973" s="1072" t="s">
        <v>506</v>
      </c>
      <c r="E973" s="1070">
        <v>971</v>
      </c>
      <c r="F973" s="1066" t="s">
        <v>4056</v>
      </c>
      <c r="G973" s="1067" t="s">
        <v>4057</v>
      </c>
      <c r="H973" s="1068">
        <v>1</v>
      </c>
      <c r="I973" s="2"/>
      <c r="K973" s="1072"/>
    </row>
    <row r="974" spans="1:11" x14ac:dyDescent="0.2">
      <c r="A974" s="977" t="str">
        <f t="shared" si="30"/>
        <v>EF_08_119</v>
      </c>
      <c r="B974" s="979">
        <f t="shared" si="31"/>
        <v>119</v>
      </c>
      <c r="C974" s="1069" t="s">
        <v>111</v>
      </c>
      <c r="D974" s="1072" t="s">
        <v>506</v>
      </c>
      <c r="E974" s="1070">
        <v>972</v>
      </c>
      <c r="F974" s="1066" t="s">
        <v>4058</v>
      </c>
      <c r="G974" s="1067" t="s">
        <v>4059</v>
      </c>
      <c r="H974" s="1068">
        <v>1</v>
      </c>
      <c r="I974" s="2"/>
      <c r="K974" s="1072"/>
    </row>
    <row r="975" spans="1:11" x14ac:dyDescent="0.2">
      <c r="A975" s="977" t="str">
        <f t="shared" si="30"/>
        <v>EF_08_120</v>
      </c>
      <c r="B975" s="979">
        <f t="shared" si="31"/>
        <v>120</v>
      </c>
      <c r="C975" s="1069" t="s">
        <v>111</v>
      </c>
      <c r="D975" s="1072" t="s">
        <v>506</v>
      </c>
      <c r="E975" s="1070">
        <v>973</v>
      </c>
      <c r="F975" s="1066" t="s">
        <v>4060</v>
      </c>
      <c r="G975" s="1067" t="s">
        <v>4061</v>
      </c>
      <c r="H975" s="1068">
        <v>1</v>
      </c>
      <c r="I975" s="2"/>
      <c r="K975" s="1072"/>
    </row>
    <row r="976" spans="1:11" x14ac:dyDescent="0.2">
      <c r="A976" s="977" t="str">
        <f t="shared" si="30"/>
        <v>EF_08_121</v>
      </c>
      <c r="B976" s="979">
        <f t="shared" si="31"/>
        <v>121</v>
      </c>
      <c r="C976" s="1069" t="s">
        <v>111</v>
      </c>
      <c r="D976" s="1072" t="s">
        <v>506</v>
      </c>
      <c r="E976" s="1070">
        <v>974</v>
      </c>
      <c r="F976" s="1066" t="s">
        <v>4062</v>
      </c>
      <c r="G976" s="1067" t="s">
        <v>4063</v>
      </c>
      <c r="H976" s="1068">
        <v>1</v>
      </c>
      <c r="I976" s="2"/>
      <c r="K976" s="1072"/>
    </row>
    <row r="977" spans="1:11" x14ac:dyDescent="0.2">
      <c r="A977" s="977" t="str">
        <f t="shared" si="30"/>
        <v>EF_08_122</v>
      </c>
      <c r="B977" s="979">
        <f t="shared" si="31"/>
        <v>122</v>
      </c>
      <c r="C977" s="1069" t="s">
        <v>111</v>
      </c>
      <c r="D977" s="1072" t="s">
        <v>506</v>
      </c>
      <c r="E977" s="1070">
        <v>975</v>
      </c>
      <c r="F977" s="1066" t="s">
        <v>4064</v>
      </c>
      <c r="G977" s="1067" t="s">
        <v>4065</v>
      </c>
      <c r="H977" s="1068">
        <v>1</v>
      </c>
      <c r="I977" s="2"/>
      <c r="K977" s="1072"/>
    </row>
    <row r="978" spans="1:11" x14ac:dyDescent="0.2">
      <c r="A978" s="977" t="str">
        <f t="shared" si="30"/>
        <v>EF_08_123</v>
      </c>
      <c r="B978" s="979">
        <f t="shared" si="31"/>
        <v>123</v>
      </c>
      <c r="C978" s="1069" t="s">
        <v>111</v>
      </c>
      <c r="D978" s="1072" t="s">
        <v>506</v>
      </c>
      <c r="E978" s="1070">
        <v>976</v>
      </c>
      <c r="F978" s="1066" t="s">
        <v>4066</v>
      </c>
      <c r="G978" s="1067" t="s">
        <v>4067</v>
      </c>
      <c r="H978" s="1068">
        <v>1</v>
      </c>
      <c r="I978" s="2"/>
      <c r="K978" s="1072"/>
    </row>
    <row r="979" spans="1:11" x14ac:dyDescent="0.2">
      <c r="A979" s="977" t="str">
        <f t="shared" si="30"/>
        <v>EF_08_124</v>
      </c>
      <c r="B979" s="979">
        <f t="shared" si="31"/>
        <v>124</v>
      </c>
      <c r="C979" s="1069" t="s">
        <v>111</v>
      </c>
      <c r="D979" s="1072" t="s">
        <v>506</v>
      </c>
      <c r="E979" s="1070">
        <v>977</v>
      </c>
      <c r="F979" s="1066" t="s">
        <v>4068</v>
      </c>
      <c r="G979" s="1067" t="s">
        <v>4069</v>
      </c>
      <c r="H979" s="1068">
        <v>1</v>
      </c>
      <c r="I979" s="2"/>
      <c r="K979" s="1072"/>
    </row>
    <row r="980" spans="1:11" x14ac:dyDescent="0.2">
      <c r="A980" s="977" t="str">
        <f t="shared" si="30"/>
        <v>EF_08_125</v>
      </c>
      <c r="B980" s="979">
        <f t="shared" si="31"/>
        <v>125</v>
      </c>
      <c r="C980" s="1069" t="s">
        <v>111</v>
      </c>
      <c r="D980" s="1072" t="s">
        <v>506</v>
      </c>
      <c r="E980" s="1070">
        <v>978</v>
      </c>
      <c r="F980" s="1066" t="s">
        <v>4070</v>
      </c>
      <c r="G980" s="1067" t="s">
        <v>4071</v>
      </c>
      <c r="H980" s="1068">
        <v>1</v>
      </c>
      <c r="I980" s="2"/>
      <c r="K980" s="1072"/>
    </row>
    <row r="981" spans="1:11" x14ac:dyDescent="0.2">
      <c r="A981" s="977" t="str">
        <f t="shared" si="30"/>
        <v>EF_09_1</v>
      </c>
      <c r="B981" s="979">
        <f t="shared" si="31"/>
        <v>1</v>
      </c>
      <c r="C981" s="1069" t="s">
        <v>111</v>
      </c>
      <c r="D981" s="1072" t="s">
        <v>135</v>
      </c>
      <c r="E981" s="1070">
        <v>979</v>
      </c>
      <c r="F981" s="1066" t="s">
        <v>4072</v>
      </c>
      <c r="G981" s="1067" t="s">
        <v>4073</v>
      </c>
      <c r="H981" s="1068">
        <v>1</v>
      </c>
      <c r="I981" s="2"/>
      <c r="K981" s="1072"/>
    </row>
    <row r="982" spans="1:11" x14ac:dyDescent="0.2">
      <c r="A982" s="977" t="str">
        <f t="shared" si="30"/>
        <v>EF_09_2</v>
      </c>
      <c r="B982" s="979">
        <f t="shared" si="31"/>
        <v>2</v>
      </c>
      <c r="C982" s="1069" t="s">
        <v>111</v>
      </c>
      <c r="D982" s="1072" t="s">
        <v>135</v>
      </c>
      <c r="E982" s="1070">
        <v>980</v>
      </c>
      <c r="F982" s="1066" t="s">
        <v>4074</v>
      </c>
      <c r="G982" s="1067" t="s">
        <v>4075</v>
      </c>
      <c r="H982" s="1068">
        <v>1</v>
      </c>
      <c r="I982" s="2"/>
      <c r="K982" s="1072"/>
    </row>
    <row r="983" spans="1:11" x14ac:dyDescent="0.2">
      <c r="A983" s="977" t="str">
        <f t="shared" si="30"/>
        <v>EF_09_3</v>
      </c>
      <c r="B983" s="979">
        <f t="shared" si="31"/>
        <v>3</v>
      </c>
      <c r="C983" s="1069" t="s">
        <v>111</v>
      </c>
      <c r="D983" s="1072" t="s">
        <v>135</v>
      </c>
      <c r="E983" s="1070">
        <v>981</v>
      </c>
      <c r="F983" s="1066" t="s">
        <v>4076</v>
      </c>
      <c r="G983" s="1067" t="s">
        <v>4077</v>
      </c>
      <c r="H983" s="1068">
        <v>1</v>
      </c>
      <c r="I983" s="2"/>
      <c r="K983" s="1072"/>
    </row>
    <row r="984" spans="1:11" x14ac:dyDescent="0.2">
      <c r="A984" s="977" t="str">
        <f t="shared" si="30"/>
        <v>EF_09_4</v>
      </c>
      <c r="B984" s="979">
        <f t="shared" si="31"/>
        <v>4</v>
      </c>
      <c r="C984" s="1069" t="s">
        <v>111</v>
      </c>
      <c r="D984" s="1072" t="s">
        <v>135</v>
      </c>
      <c r="E984" s="1070">
        <v>982</v>
      </c>
      <c r="F984" s="1066" t="s">
        <v>4078</v>
      </c>
      <c r="G984" s="1067" t="s">
        <v>4079</v>
      </c>
      <c r="H984" s="1068">
        <v>1</v>
      </c>
      <c r="I984" s="2"/>
      <c r="K984" s="1072"/>
    </row>
    <row r="985" spans="1:11" x14ac:dyDescent="0.2">
      <c r="A985" s="977" t="str">
        <f t="shared" si="30"/>
        <v>EF_09_5</v>
      </c>
      <c r="B985" s="979">
        <f t="shared" si="31"/>
        <v>5</v>
      </c>
      <c r="C985" s="1069" t="s">
        <v>111</v>
      </c>
      <c r="D985" s="1072" t="s">
        <v>135</v>
      </c>
      <c r="E985" s="1070">
        <v>983</v>
      </c>
      <c r="F985" s="1066" t="s">
        <v>4080</v>
      </c>
      <c r="G985" s="1067" t="s">
        <v>4081</v>
      </c>
      <c r="H985" s="1068">
        <v>1</v>
      </c>
      <c r="I985" s="2"/>
      <c r="K985" s="1072"/>
    </row>
    <row r="986" spans="1:11" x14ac:dyDescent="0.2">
      <c r="A986" s="977" t="str">
        <f t="shared" si="30"/>
        <v>EF_09_6</v>
      </c>
      <c r="B986" s="979">
        <f t="shared" si="31"/>
        <v>6</v>
      </c>
      <c r="C986" s="1069" t="s">
        <v>111</v>
      </c>
      <c r="D986" s="1072" t="s">
        <v>135</v>
      </c>
      <c r="E986" s="1070">
        <v>984</v>
      </c>
      <c r="F986" s="1066" t="s">
        <v>4082</v>
      </c>
      <c r="G986" s="1067" t="s">
        <v>4083</v>
      </c>
      <c r="H986" s="1068">
        <v>1</v>
      </c>
      <c r="I986" s="2"/>
      <c r="K986" s="1072"/>
    </row>
    <row r="987" spans="1:11" x14ac:dyDescent="0.2">
      <c r="A987" s="977" t="str">
        <f t="shared" si="30"/>
        <v>EF_09_7</v>
      </c>
      <c r="B987" s="979">
        <f t="shared" si="31"/>
        <v>7</v>
      </c>
      <c r="C987" s="1069" t="s">
        <v>111</v>
      </c>
      <c r="D987" s="1072" t="s">
        <v>135</v>
      </c>
      <c r="E987" s="1070">
        <v>985</v>
      </c>
      <c r="F987" s="1066" t="s">
        <v>4084</v>
      </c>
      <c r="G987" s="1067" t="s">
        <v>4085</v>
      </c>
      <c r="H987" s="1068">
        <v>1</v>
      </c>
      <c r="I987" s="2"/>
      <c r="K987" s="1072"/>
    </row>
    <row r="988" spans="1:11" x14ac:dyDescent="0.2">
      <c r="A988" s="977" t="str">
        <f t="shared" si="30"/>
        <v>EF_09_8</v>
      </c>
      <c r="B988" s="979">
        <f t="shared" si="31"/>
        <v>8</v>
      </c>
      <c r="C988" s="1069" t="s">
        <v>111</v>
      </c>
      <c r="D988" s="1072" t="s">
        <v>135</v>
      </c>
      <c r="E988" s="1070">
        <v>986</v>
      </c>
      <c r="F988" s="1066" t="s">
        <v>4086</v>
      </c>
      <c r="G988" s="1067" t="s">
        <v>4087</v>
      </c>
      <c r="H988" s="1068">
        <v>1</v>
      </c>
      <c r="I988" s="2"/>
      <c r="K988" s="1072"/>
    </row>
    <row r="989" spans="1:11" x14ac:dyDescent="0.2">
      <c r="A989" s="977" t="str">
        <f t="shared" si="30"/>
        <v>EF_09_9</v>
      </c>
      <c r="B989" s="979">
        <f t="shared" si="31"/>
        <v>9</v>
      </c>
      <c r="C989" s="1069" t="s">
        <v>111</v>
      </c>
      <c r="D989" s="1072" t="s">
        <v>135</v>
      </c>
      <c r="E989" s="1070">
        <v>987</v>
      </c>
      <c r="F989" s="1066" t="s">
        <v>4088</v>
      </c>
      <c r="G989" s="1067" t="s">
        <v>4089</v>
      </c>
      <c r="H989" s="1068">
        <v>1</v>
      </c>
      <c r="I989" s="2"/>
      <c r="K989" s="1072"/>
    </row>
    <row r="990" spans="1:11" x14ac:dyDescent="0.2">
      <c r="A990" s="977" t="str">
        <f t="shared" si="30"/>
        <v>EF_09_10</v>
      </c>
      <c r="B990" s="979">
        <f t="shared" si="31"/>
        <v>10</v>
      </c>
      <c r="C990" s="1069" t="s">
        <v>111</v>
      </c>
      <c r="D990" s="1072" t="s">
        <v>135</v>
      </c>
      <c r="E990" s="1070">
        <v>988</v>
      </c>
      <c r="F990" s="1066" t="s">
        <v>4090</v>
      </c>
      <c r="G990" s="1067" t="s">
        <v>4091</v>
      </c>
      <c r="H990" s="1068">
        <v>1</v>
      </c>
      <c r="I990" s="2"/>
      <c r="K990" s="1072"/>
    </row>
    <row r="991" spans="1:11" x14ac:dyDescent="0.2">
      <c r="A991" s="977" t="str">
        <f t="shared" si="30"/>
        <v>EF_09_11</v>
      </c>
      <c r="B991" s="979">
        <f t="shared" si="31"/>
        <v>11</v>
      </c>
      <c r="C991" s="1069" t="s">
        <v>111</v>
      </c>
      <c r="D991" s="1072" t="s">
        <v>135</v>
      </c>
      <c r="E991" s="1070">
        <v>989</v>
      </c>
      <c r="F991" s="1066" t="s">
        <v>4092</v>
      </c>
      <c r="G991" s="1067" t="s">
        <v>4093</v>
      </c>
      <c r="H991" s="1068">
        <v>1</v>
      </c>
      <c r="I991" s="2"/>
      <c r="K991" s="1072"/>
    </row>
    <row r="992" spans="1:11" x14ac:dyDescent="0.2">
      <c r="A992" s="977" t="str">
        <f t="shared" si="30"/>
        <v>EF_09_12</v>
      </c>
      <c r="B992" s="979">
        <f t="shared" si="31"/>
        <v>12</v>
      </c>
      <c r="C992" s="1069" t="s">
        <v>111</v>
      </c>
      <c r="D992" s="1072" t="s">
        <v>135</v>
      </c>
      <c r="E992" s="1070">
        <v>990</v>
      </c>
      <c r="F992" s="1066" t="s">
        <v>4094</v>
      </c>
      <c r="G992" s="1067" t="s">
        <v>4095</v>
      </c>
      <c r="H992" s="1068">
        <v>1</v>
      </c>
      <c r="I992" s="2"/>
      <c r="K992" s="1072"/>
    </row>
    <row r="993" spans="1:11" x14ac:dyDescent="0.2">
      <c r="A993" s="977" t="str">
        <f t="shared" si="30"/>
        <v>EF_09_13</v>
      </c>
      <c r="B993" s="979">
        <f t="shared" si="31"/>
        <v>13</v>
      </c>
      <c r="C993" s="1069" t="s">
        <v>111</v>
      </c>
      <c r="D993" s="1072" t="s">
        <v>135</v>
      </c>
      <c r="E993" s="1070">
        <v>991</v>
      </c>
      <c r="F993" s="1066" t="s">
        <v>4096</v>
      </c>
      <c r="G993" s="1067" t="s">
        <v>4097</v>
      </c>
      <c r="H993" s="1068">
        <v>1</v>
      </c>
      <c r="I993" s="2"/>
      <c r="K993" s="1072"/>
    </row>
    <row r="994" spans="1:11" x14ac:dyDescent="0.2">
      <c r="A994" s="977" t="str">
        <f t="shared" si="30"/>
        <v>EF_09_14</v>
      </c>
      <c r="B994" s="979">
        <f t="shared" si="31"/>
        <v>14</v>
      </c>
      <c r="C994" s="1069" t="s">
        <v>111</v>
      </c>
      <c r="D994" s="1072" t="s">
        <v>135</v>
      </c>
      <c r="E994" s="1070">
        <v>992</v>
      </c>
      <c r="F994" s="1066" t="s">
        <v>4098</v>
      </c>
      <c r="G994" s="1067" t="s">
        <v>4099</v>
      </c>
      <c r="H994" s="1068">
        <v>1</v>
      </c>
      <c r="I994" s="2"/>
      <c r="K994" s="1072"/>
    </row>
    <row r="995" spans="1:11" x14ac:dyDescent="0.2">
      <c r="A995" s="977" t="str">
        <f t="shared" si="30"/>
        <v>EF_09_15</v>
      </c>
      <c r="B995" s="979">
        <f t="shared" si="31"/>
        <v>15</v>
      </c>
      <c r="C995" s="1069" t="s">
        <v>111</v>
      </c>
      <c r="D995" s="1072" t="s">
        <v>135</v>
      </c>
      <c r="E995" s="1070">
        <v>993</v>
      </c>
      <c r="F995" s="1066" t="s">
        <v>4100</v>
      </c>
      <c r="G995" s="1067" t="s">
        <v>4101</v>
      </c>
      <c r="H995" s="1068">
        <v>1</v>
      </c>
      <c r="I995" s="2"/>
      <c r="K995" s="1072"/>
    </row>
    <row r="996" spans="1:11" x14ac:dyDescent="0.2">
      <c r="A996" s="977" t="str">
        <f t="shared" si="30"/>
        <v>EF_09_16</v>
      </c>
      <c r="B996" s="979">
        <f t="shared" si="31"/>
        <v>16</v>
      </c>
      <c r="C996" s="1069" t="s">
        <v>111</v>
      </c>
      <c r="D996" s="1072" t="s">
        <v>135</v>
      </c>
      <c r="E996" s="1070">
        <v>994</v>
      </c>
      <c r="F996" s="1066" t="s">
        <v>4102</v>
      </c>
      <c r="G996" s="1067" t="s">
        <v>4103</v>
      </c>
      <c r="H996" s="1068">
        <v>1</v>
      </c>
      <c r="I996" s="2"/>
      <c r="K996" s="1072"/>
    </row>
    <row r="997" spans="1:11" x14ac:dyDescent="0.2">
      <c r="A997" s="977" t="str">
        <f t="shared" si="30"/>
        <v>EF_09_17</v>
      </c>
      <c r="B997" s="979">
        <f t="shared" si="31"/>
        <v>17</v>
      </c>
      <c r="C997" s="1069" t="s">
        <v>111</v>
      </c>
      <c r="D997" s="1072" t="s">
        <v>135</v>
      </c>
      <c r="E997" s="1070">
        <v>995</v>
      </c>
      <c r="F997" s="1066" t="s">
        <v>4104</v>
      </c>
      <c r="G997" s="1067" t="s">
        <v>4105</v>
      </c>
      <c r="H997" s="1068">
        <v>1</v>
      </c>
      <c r="I997" s="2"/>
      <c r="K997" s="1072"/>
    </row>
    <row r="998" spans="1:11" x14ac:dyDescent="0.2">
      <c r="A998" s="977" t="str">
        <f t="shared" si="30"/>
        <v>EF_09_18</v>
      </c>
      <c r="B998" s="979">
        <f t="shared" si="31"/>
        <v>18</v>
      </c>
      <c r="C998" s="1069" t="s">
        <v>111</v>
      </c>
      <c r="D998" s="1072" t="s">
        <v>135</v>
      </c>
      <c r="E998" s="1070">
        <v>996</v>
      </c>
      <c r="F998" s="1066" t="s">
        <v>4106</v>
      </c>
      <c r="G998" s="1067" t="s">
        <v>4107</v>
      </c>
      <c r="H998" s="1068">
        <v>1</v>
      </c>
      <c r="I998" s="2"/>
      <c r="K998" s="1072"/>
    </row>
    <row r="999" spans="1:11" x14ac:dyDescent="0.2">
      <c r="A999" s="977" t="str">
        <f t="shared" si="30"/>
        <v>EF_09_19</v>
      </c>
      <c r="B999" s="979">
        <f t="shared" si="31"/>
        <v>19</v>
      </c>
      <c r="C999" s="1069" t="s">
        <v>111</v>
      </c>
      <c r="D999" s="1072" t="s">
        <v>135</v>
      </c>
      <c r="E999" s="1070">
        <v>997</v>
      </c>
      <c r="F999" s="1066" t="s">
        <v>4108</v>
      </c>
      <c r="G999" s="1067" t="s">
        <v>4109</v>
      </c>
      <c r="H999" s="1068">
        <v>1</v>
      </c>
      <c r="I999" s="2"/>
      <c r="K999" s="1072"/>
    </row>
    <row r="1000" spans="1:11" x14ac:dyDescent="0.2">
      <c r="A1000" s="977" t="str">
        <f t="shared" si="30"/>
        <v>EF_09_20</v>
      </c>
      <c r="B1000" s="979">
        <f t="shared" si="31"/>
        <v>20</v>
      </c>
      <c r="C1000" s="1069" t="s">
        <v>111</v>
      </c>
      <c r="D1000" s="1072" t="s">
        <v>135</v>
      </c>
      <c r="E1000" s="1070">
        <v>998</v>
      </c>
      <c r="F1000" s="1066" t="s">
        <v>4110</v>
      </c>
      <c r="G1000" s="1067" t="s">
        <v>4111</v>
      </c>
      <c r="H1000" s="1068">
        <v>1</v>
      </c>
      <c r="I1000" s="2"/>
      <c r="K1000" s="1072"/>
    </row>
    <row r="1001" spans="1:11" x14ac:dyDescent="0.2">
      <c r="A1001" s="977" t="str">
        <f t="shared" si="30"/>
        <v>EF_09_21</v>
      </c>
      <c r="B1001" s="979">
        <f t="shared" si="31"/>
        <v>21</v>
      </c>
      <c r="C1001" s="1069" t="s">
        <v>111</v>
      </c>
      <c r="D1001" s="1072" t="s">
        <v>135</v>
      </c>
      <c r="E1001" s="1070">
        <v>999</v>
      </c>
      <c r="F1001" s="1066" t="s">
        <v>4112</v>
      </c>
      <c r="G1001" s="1067" t="s">
        <v>4113</v>
      </c>
      <c r="H1001" s="1068">
        <v>1</v>
      </c>
      <c r="I1001" s="2"/>
      <c r="K1001" s="1072"/>
    </row>
    <row r="1002" spans="1:11" x14ac:dyDescent="0.2">
      <c r="A1002" s="977" t="str">
        <f t="shared" si="30"/>
        <v>EF_09_22</v>
      </c>
      <c r="B1002" s="979">
        <f t="shared" si="31"/>
        <v>22</v>
      </c>
      <c r="C1002" s="1069" t="s">
        <v>111</v>
      </c>
      <c r="D1002" s="1072" t="s">
        <v>135</v>
      </c>
      <c r="E1002" s="1070">
        <v>1000</v>
      </c>
      <c r="F1002" s="1066" t="s">
        <v>4114</v>
      </c>
      <c r="G1002" s="1067" t="s">
        <v>4115</v>
      </c>
      <c r="H1002" s="1068">
        <v>1</v>
      </c>
      <c r="I1002" s="2"/>
      <c r="K1002" s="1072"/>
    </row>
    <row r="1003" spans="1:11" x14ac:dyDescent="0.2">
      <c r="A1003" s="977" t="str">
        <f t="shared" si="30"/>
        <v>EF_09_23</v>
      </c>
      <c r="B1003" s="979">
        <f t="shared" si="31"/>
        <v>23</v>
      </c>
      <c r="C1003" s="1069" t="s">
        <v>111</v>
      </c>
      <c r="D1003" s="1072" t="s">
        <v>135</v>
      </c>
      <c r="E1003" s="1070">
        <v>1001</v>
      </c>
      <c r="F1003" s="1066" t="s">
        <v>4116</v>
      </c>
      <c r="G1003" s="1067" t="s">
        <v>4117</v>
      </c>
      <c r="H1003" s="1068">
        <v>1</v>
      </c>
      <c r="I1003" s="2"/>
      <c r="K1003" s="1072"/>
    </row>
    <row r="1004" spans="1:11" x14ac:dyDescent="0.2">
      <c r="A1004" s="977" t="str">
        <f t="shared" si="30"/>
        <v>EF_09_24</v>
      </c>
      <c r="B1004" s="979">
        <f t="shared" si="31"/>
        <v>24</v>
      </c>
      <c r="C1004" s="1069" t="s">
        <v>111</v>
      </c>
      <c r="D1004" s="1072" t="s">
        <v>135</v>
      </c>
      <c r="E1004" s="1070">
        <v>1002</v>
      </c>
      <c r="F1004" s="1066" t="s">
        <v>4118</v>
      </c>
      <c r="G1004" s="1067" t="s">
        <v>4119</v>
      </c>
      <c r="H1004" s="1068">
        <v>2</v>
      </c>
      <c r="I1004" s="2"/>
      <c r="K1004" s="1072"/>
    </row>
    <row r="1005" spans="1:11" x14ac:dyDescent="0.2">
      <c r="A1005" s="977" t="str">
        <f t="shared" si="30"/>
        <v>EF_09_25</v>
      </c>
      <c r="B1005" s="979">
        <f t="shared" si="31"/>
        <v>25</v>
      </c>
      <c r="C1005" s="1069" t="s">
        <v>111</v>
      </c>
      <c r="D1005" s="1072" t="s">
        <v>135</v>
      </c>
      <c r="E1005" s="1070">
        <v>1003</v>
      </c>
      <c r="F1005" s="1066" t="s">
        <v>4120</v>
      </c>
      <c r="G1005" s="1067" t="s">
        <v>4121</v>
      </c>
      <c r="H1005" s="1068">
        <v>1</v>
      </c>
      <c r="I1005" s="2"/>
      <c r="K1005" s="1072"/>
    </row>
    <row r="1006" spans="1:11" x14ac:dyDescent="0.2">
      <c r="A1006" s="977" t="str">
        <f t="shared" si="30"/>
        <v>EF_09_26</v>
      </c>
      <c r="B1006" s="979">
        <f t="shared" si="31"/>
        <v>26</v>
      </c>
      <c r="C1006" s="1069" t="s">
        <v>111</v>
      </c>
      <c r="D1006" s="1072" t="s">
        <v>135</v>
      </c>
      <c r="E1006" s="1070">
        <v>1004</v>
      </c>
      <c r="F1006" s="1066" t="s">
        <v>4122</v>
      </c>
      <c r="G1006" s="1067" t="s">
        <v>4123</v>
      </c>
      <c r="H1006" s="1068">
        <v>1</v>
      </c>
      <c r="I1006" s="2"/>
      <c r="K1006" s="1072"/>
    </row>
    <row r="1007" spans="1:11" x14ac:dyDescent="0.2">
      <c r="A1007" s="977" t="str">
        <f t="shared" si="30"/>
        <v>EF_09_27</v>
      </c>
      <c r="B1007" s="979">
        <f t="shared" si="31"/>
        <v>27</v>
      </c>
      <c r="C1007" s="1069" t="s">
        <v>111</v>
      </c>
      <c r="D1007" s="1072" t="s">
        <v>135</v>
      </c>
      <c r="E1007" s="1070">
        <v>1005</v>
      </c>
      <c r="F1007" s="1066" t="s">
        <v>4124</v>
      </c>
      <c r="G1007" s="1067" t="s">
        <v>4125</v>
      </c>
      <c r="H1007" s="1068">
        <v>1</v>
      </c>
      <c r="I1007" s="2"/>
      <c r="K1007" s="1072"/>
    </row>
    <row r="1008" spans="1:11" x14ac:dyDescent="0.2">
      <c r="A1008" s="977" t="str">
        <f t="shared" si="30"/>
        <v>EF_09_28</v>
      </c>
      <c r="B1008" s="979">
        <f t="shared" si="31"/>
        <v>28</v>
      </c>
      <c r="C1008" s="1069" t="s">
        <v>111</v>
      </c>
      <c r="D1008" s="1072" t="s">
        <v>135</v>
      </c>
      <c r="E1008" s="1070">
        <v>1006</v>
      </c>
      <c r="F1008" s="1066" t="s">
        <v>4126</v>
      </c>
      <c r="G1008" s="1067" t="s">
        <v>4127</v>
      </c>
      <c r="H1008" s="1068">
        <v>1</v>
      </c>
      <c r="I1008" s="2"/>
      <c r="K1008" s="1072"/>
    </row>
    <row r="1009" spans="1:11" x14ac:dyDescent="0.2">
      <c r="A1009" s="977" t="str">
        <f t="shared" si="30"/>
        <v>EF_09_29</v>
      </c>
      <c r="B1009" s="979">
        <f t="shared" si="31"/>
        <v>29</v>
      </c>
      <c r="C1009" s="1069" t="s">
        <v>111</v>
      </c>
      <c r="D1009" s="1072" t="s">
        <v>135</v>
      </c>
      <c r="E1009" s="1070">
        <v>1007</v>
      </c>
      <c r="F1009" s="1066" t="s">
        <v>4128</v>
      </c>
      <c r="G1009" s="1067" t="s">
        <v>4129</v>
      </c>
      <c r="H1009" s="1068">
        <v>1</v>
      </c>
      <c r="I1009" s="2"/>
      <c r="K1009" s="1072"/>
    </row>
    <row r="1010" spans="1:11" x14ac:dyDescent="0.2">
      <c r="A1010" s="977" t="str">
        <f t="shared" si="30"/>
        <v>EF_09_30</v>
      </c>
      <c r="B1010" s="979">
        <f t="shared" si="31"/>
        <v>30</v>
      </c>
      <c r="C1010" s="1069" t="s">
        <v>111</v>
      </c>
      <c r="D1010" s="1072" t="s">
        <v>135</v>
      </c>
      <c r="E1010" s="1070">
        <v>1008</v>
      </c>
      <c r="F1010" s="1066" t="s">
        <v>4130</v>
      </c>
      <c r="G1010" s="1067" t="s">
        <v>4131</v>
      </c>
      <c r="H1010" s="1068">
        <v>1</v>
      </c>
      <c r="I1010" s="2"/>
      <c r="K1010" s="1072"/>
    </row>
    <row r="1011" spans="1:11" x14ac:dyDescent="0.2">
      <c r="A1011" s="977" t="str">
        <f t="shared" si="30"/>
        <v>EF_09_31</v>
      </c>
      <c r="B1011" s="979">
        <f t="shared" si="31"/>
        <v>31</v>
      </c>
      <c r="C1011" s="1069" t="s">
        <v>111</v>
      </c>
      <c r="D1011" s="1072" t="s">
        <v>135</v>
      </c>
      <c r="E1011" s="1070">
        <v>1009</v>
      </c>
      <c r="F1011" s="1066" t="s">
        <v>4132</v>
      </c>
      <c r="G1011" s="1067" t="s">
        <v>4133</v>
      </c>
      <c r="H1011" s="1068">
        <v>1</v>
      </c>
      <c r="I1011" s="2"/>
      <c r="K1011" s="1072"/>
    </row>
    <row r="1012" spans="1:11" x14ac:dyDescent="0.2">
      <c r="A1012" s="977" t="str">
        <f t="shared" si="30"/>
        <v>EF_09_32</v>
      </c>
      <c r="B1012" s="979">
        <f t="shared" si="31"/>
        <v>32</v>
      </c>
      <c r="C1012" s="1069" t="s">
        <v>111</v>
      </c>
      <c r="D1012" s="1072" t="s">
        <v>135</v>
      </c>
      <c r="E1012" s="1070">
        <v>1010</v>
      </c>
      <c r="F1012" s="1066" t="s">
        <v>4134</v>
      </c>
      <c r="G1012" s="1067" t="s">
        <v>4135</v>
      </c>
      <c r="H1012" s="1068">
        <v>1</v>
      </c>
      <c r="I1012" s="2"/>
      <c r="K1012" s="1072"/>
    </row>
    <row r="1013" spans="1:11" x14ac:dyDescent="0.2">
      <c r="A1013" s="977" t="str">
        <f t="shared" si="30"/>
        <v>EF_09_33</v>
      </c>
      <c r="B1013" s="979">
        <f t="shared" si="31"/>
        <v>33</v>
      </c>
      <c r="C1013" s="1069" t="s">
        <v>111</v>
      </c>
      <c r="D1013" s="1072" t="s">
        <v>135</v>
      </c>
      <c r="E1013" s="1070">
        <v>1011</v>
      </c>
      <c r="F1013" s="1066" t="s">
        <v>4136</v>
      </c>
      <c r="G1013" s="1067" t="s">
        <v>4137</v>
      </c>
      <c r="H1013" s="1068">
        <v>1</v>
      </c>
      <c r="I1013" s="2"/>
      <c r="K1013" s="1072"/>
    </row>
    <row r="1014" spans="1:11" x14ac:dyDescent="0.2">
      <c r="A1014" s="977" t="str">
        <f t="shared" si="30"/>
        <v>EF_09_34</v>
      </c>
      <c r="B1014" s="979">
        <f t="shared" si="31"/>
        <v>34</v>
      </c>
      <c r="C1014" s="1069" t="s">
        <v>111</v>
      </c>
      <c r="D1014" s="1072" t="s">
        <v>135</v>
      </c>
      <c r="E1014" s="1070">
        <v>1012</v>
      </c>
      <c r="F1014" s="1066" t="s">
        <v>4138</v>
      </c>
      <c r="G1014" s="1067" t="s">
        <v>4139</v>
      </c>
      <c r="H1014" s="1068">
        <v>1</v>
      </c>
      <c r="I1014" s="2"/>
      <c r="K1014" s="1072"/>
    </row>
    <row r="1015" spans="1:11" x14ac:dyDescent="0.2">
      <c r="A1015" s="977" t="str">
        <f t="shared" si="30"/>
        <v>EF_09_35</v>
      </c>
      <c r="B1015" s="979">
        <f t="shared" si="31"/>
        <v>35</v>
      </c>
      <c r="C1015" s="1069" t="s">
        <v>111</v>
      </c>
      <c r="D1015" s="1072" t="s">
        <v>135</v>
      </c>
      <c r="E1015" s="1070">
        <v>1013</v>
      </c>
      <c r="F1015" s="1066" t="s">
        <v>4140</v>
      </c>
      <c r="G1015" s="1067" t="s">
        <v>4141</v>
      </c>
      <c r="H1015" s="1068">
        <v>1</v>
      </c>
      <c r="I1015" s="2"/>
      <c r="K1015" s="1072"/>
    </row>
    <row r="1016" spans="1:11" x14ac:dyDescent="0.2">
      <c r="A1016" s="977" t="str">
        <f t="shared" si="30"/>
        <v>EF_09_36</v>
      </c>
      <c r="B1016" s="979">
        <f t="shared" si="31"/>
        <v>36</v>
      </c>
      <c r="C1016" s="1069" t="s">
        <v>111</v>
      </c>
      <c r="D1016" s="1072" t="s">
        <v>135</v>
      </c>
      <c r="E1016" s="1070">
        <v>1014</v>
      </c>
      <c r="F1016" s="1066" t="s">
        <v>4142</v>
      </c>
      <c r="G1016" s="1067" t="s">
        <v>4143</v>
      </c>
      <c r="H1016" s="1068">
        <v>1</v>
      </c>
      <c r="I1016" s="2"/>
      <c r="K1016" s="1072"/>
    </row>
    <row r="1017" spans="1:11" x14ac:dyDescent="0.2">
      <c r="A1017" s="977" t="str">
        <f t="shared" si="30"/>
        <v>EF_09_37</v>
      </c>
      <c r="B1017" s="979">
        <f t="shared" si="31"/>
        <v>37</v>
      </c>
      <c r="C1017" s="1069" t="s">
        <v>111</v>
      </c>
      <c r="D1017" s="1072" t="s">
        <v>135</v>
      </c>
      <c r="E1017" s="1070">
        <v>1015</v>
      </c>
      <c r="F1017" s="1066" t="s">
        <v>4144</v>
      </c>
      <c r="G1017" s="1067" t="s">
        <v>4145</v>
      </c>
      <c r="H1017" s="1068">
        <v>1</v>
      </c>
      <c r="I1017" s="2"/>
      <c r="K1017" s="1072"/>
    </row>
    <row r="1018" spans="1:11" x14ac:dyDescent="0.2">
      <c r="A1018" s="977" t="str">
        <f t="shared" si="30"/>
        <v>EF_09_38</v>
      </c>
      <c r="B1018" s="979">
        <f t="shared" si="31"/>
        <v>38</v>
      </c>
      <c r="C1018" s="1069" t="s">
        <v>111</v>
      </c>
      <c r="D1018" s="1072" t="s">
        <v>135</v>
      </c>
      <c r="E1018" s="1070">
        <v>1016</v>
      </c>
      <c r="F1018" s="1066" t="s">
        <v>4146</v>
      </c>
      <c r="G1018" s="1067" t="s">
        <v>4147</v>
      </c>
      <c r="H1018" s="1068">
        <v>1</v>
      </c>
      <c r="I1018" s="2"/>
      <c r="K1018" s="1072"/>
    </row>
    <row r="1019" spans="1:11" x14ac:dyDescent="0.2">
      <c r="A1019" s="977" t="str">
        <f t="shared" si="30"/>
        <v>EF_09_39</v>
      </c>
      <c r="B1019" s="979">
        <f t="shared" si="31"/>
        <v>39</v>
      </c>
      <c r="C1019" s="1069" t="s">
        <v>111</v>
      </c>
      <c r="D1019" s="1072" t="s">
        <v>135</v>
      </c>
      <c r="E1019" s="1070">
        <v>1017</v>
      </c>
      <c r="F1019" s="1066" t="s">
        <v>4148</v>
      </c>
      <c r="G1019" s="1067" t="s">
        <v>4149</v>
      </c>
      <c r="H1019" s="1068">
        <v>1</v>
      </c>
      <c r="I1019" s="2"/>
      <c r="K1019" s="1072"/>
    </row>
    <row r="1020" spans="1:11" x14ac:dyDescent="0.2">
      <c r="A1020" s="977" t="str">
        <f t="shared" si="30"/>
        <v>EF_09_40</v>
      </c>
      <c r="B1020" s="979">
        <f t="shared" si="31"/>
        <v>40</v>
      </c>
      <c r="C1020" s="1069" t="s">
        <v>111</v>
      </c>
      <c r="D1020" s="1072" t="s">
        <v>135</v>
      </c>
      <c r="E1020" s="1070">
        <v>1018</v>
      </c>
      <c r="F1020" s="1066" t="s">
        <v>4150</v>
      </c>
      <c r="G1020" s="1067" t="s">
        <v>4151</v>
      </c>
      <c r="H1020" s="1068">
        <v>1</v>
      </c>
      <c r="I1020" s="2"/>
      <c r="K1020" s="1072"/>
    </row>
    <row r="1021" spans="1:11" x14ac:dyDescent="0.2">
      <c r="A1021" s="977" t="str">
        <f t="shared" si="30"/>
        <v>EF_09_41</v>
      </c>
      <c r="B1021" s="979">
        <f t="shared" si="31"/>
        <v>41</v>
      </c>
      <c r="C1021" s="1069" t="s">
        <v>111</v>
      </c>
      <c r="D1021" s="1072" t="s">
        <v>135</v>
      </c>
      <c r="E1021" s="1070">
        <v>1019</v>
      </c>
      <c r="F1021" s="1066" t="s">
        <v>4152</v>
      </c>
      <c r="G1021" s="1067" t="s">
        <v>4153</v>
      </c>
      <c r="H1021" s="1068">
        <v>1</v>
      </c>
      <c r="I1021" s="2"/>
      <c r="K1021" s="1072"/>
    </row>
    <row r="1022" spans="1:11" x14ac:dyDescent="0.2">
      <c r="A1022" s="977" t="str">
        <f t="shared" si="30"/>
        <v>EF_09_42</v>
      </c>
      <c r="B1022" s="979">
        <f t="shared" si="31"/>
        <v>42</v>
      </c>
      <c r="C1022" s="1069" t="s">
        <v>111</v>
      </c>
      <c r="D1022" s="1072" t="s">
        <v>135</v>
      </c>
      <c r="E1022" s="1070">
        <v>1020</v>
      </c>
      <c r="F1022" s="1066" t="s">
        <v>4154</v>
      </c>
      <c r="G1022" s="1067" t="s">
        <v>4155</v>
      </c>
      <c r="H1022" s="1068">
        <v>1</v>
      </c>
      <c r="I1022" s="2"/>
      <c r="K1022" s="1072"/>
    </row>
    <row r="1023" spans="1:11" x14ac:dyDescent="0.2">
      <c r="A1023" s="977" t="str">
        <f t="shared" si="30"/>
        <v>EF_09_43</v>
      </c>
      <c r="B1023" s="979">
        <f t="shared" si="31"/>
        <v>43</v>
      </c>
      <c r="C1023" s="1069" t="s">
        <v>111</v>
      </c>
      <c r="D1023" s="1072" t="s">
        <v>135</v>
      </c>
      <c r="E1023" s="1070">
        <v>1021</v>
      </c>
      <c r="F1023" s="1066" t="s">
        <v>4156</v>
      </c>
      <c r="G1023" s="1067" t="s">
        <v>4157</v>
      </c>
      <c r="H1023" s="1068">
        <v>1</v>
      </c>
      <c r="I1023" s="2"/>
      <c r="K1023" s="1072"/>
    </row>
    <row r="1024" spans="1:11" x14ac:dyDescent="0.2">
      <c r="A1024" s="977" t="str">
        <f t="shared" si="30"/>
        <v>EF_09_44</v>
      </c>
      <c r="B1024" s="979">
        <f t="shared" si="31"/>
        <v>44</v>
      </c>
      <c r="C1024" s="1069" t="s">
        <v>111</v>
      </c>
      <c r="D1024" s="1072" t="s">
        <v>135</v>
      </c>
      <c r="E1024" s="1070">
        <v>1022</v>
      </c>
      <c r="F1024" s="1066" t="s">
        <v>4158</v>
      </c>
      <c r="G1024" s="1067" t="s">
        <v>4159</v>
      </c>
      <c r="H1024" s="1068">
        <v>1</v>
      </c>
      <c r="I1024" s="2"/>
      <c r="K1024" s="1072"/>
    </row>
    <row r="1025" spans="1:11" x14ac:dyDescent="0.2">
      <c r="A1025" s="977" t="str">
        <f t="shared" si="30"/>
        <v>EF_09_45</v>
      </c>
      <c r="B1025" s="979">
        <f t="shared" si="31"/>
        <v>45</v>
      </c>
      <c r="C1025" s="1069" t="s">
        <v>111</v>
      </c>
      <c r="D1025" s="1072" t="s">
        <v>135</v>
      </c>
      <c r="E1025" s="1070">
        <v>1023</v>
      </c>
      <c r="F1025" s="1066" t="s">
        <v>4160</v>
      </c>
      <c r="G1025" s="1067" t="s">
        <v>4161</v>
      </c>
      <c r="H1025" s="1068">
        <v>1</v>
      </c>
      <c r="I1025" s="2"/>
      <c r="K1025" s="1072"/>
    </row>
    <row r="1026" spans="1:11" x14ac:dyDescent="0.2">
      <c r="A1026" s="977" t="str">
        <f t="shared" si="30"/>
        <v>EF_09_46</v>
      </c>
      <c r="B1026" s="979">
        <f t="shared" si="31"/>
        <v>46</v>
      </c>
      <c r="C1026" s="1069" t="s">
        <v>111</v>
      </c>
      <c r="D1026" s="1072" t="s">
        <v>135</v>
      </c>
      <c r="E1026" s="1070">
        <v>1024</v>
      </c>
      <c r="F1026" s="1066" t="s">
        <v>4162</v>
      </c>
      <c r="G1026" s="1067" t="s">
        <v>4163</v>
      </c>
      <c r="H1026" s="1068">
        <v>1</v>
      </c>
      <c r="I1026" s="2"/>
      <c r="K1026" s="1072"/>
    </row>
    <row r="1027" spans="1:11" x14ac:dyDescent="0.2">
      <c r="A1027" s="977" t="str">
        <f t="shared" ref="A1027:A1090" si="32">CONCATENATE(C1027,"_",D1027,"_",B1027)</f>
        <v>EF_09_47</v>
      </c>
      <c r="B1027" s="979">
        <f t="shared" si="31"/>
        <v>47</v>
      </c>
      <c r="C1027" s="1069" t="s">
        <v>111</v>
      </c>
      <c r="D1027" s="1072" t="s">
        <v>135</v>
      </c>
      <c r="E1027" s="1070">
        <v>1025</v>
      </c>
      <c r="F1027" s="1066" t="s">
        <v>4164</v>
      </c>
      <c r="G1027" s="1067" t="s">
        <v>4165</v>
      </c>
      <c r="H1027" s="1068">
        <v>1</v>
      </c>
      <c r="I1027" s="2"/>
      <c r="K1027" s="1072"/>
    </row>
    <row r="1028" spans="1:11" x14ac:dyDescent="0.2">
      <c r="A1028" s="977" t="str">
        <f t="shared" si="32"/>
        <v>EF_09_48</v>
      </c>
      <c r="B1028" s="979">
        <f t="shared" si="31"/>
        <v>48</v>
      </c>
      <c r="C1028" s="1069" t="s">
        <v>111</v>
      </c>
      <c r="D1028" s="1072" t="s">
        <v>135</v>
      </c>
      <c r="E1028" s="1070">
        <v>1026</v>
      </c>
      <c r="F1028" s="1066" t="s">
        <v>4166</v>
      </c>
      <c r="G1028" s="1067" t="s">
        <v>4167</v>
      </c>
      <c r="H1028" s="1068">
        <v>1</v>
      </c>
      <c r="I1028" s="2"/>
      <c r="K1028" s="1072"/>
    </row>
    <row r="1029" spans="1:11" x14ac:dyDescent="0.2">
      <c r="A1029" s="977" t="str">
        <f t="shared" si="32"/>
        <v>EF_09_49</v>
      </c>
      <c r="B1029" s="979">
        <f t="shared" ref="B1029:B1092" si="33">IF(D1029&lt;&gt;"",IF(D1029=D1028,B1028+1,1),0)</f>
        <v>49</v>
      </c>
      <c r="C1029" s="1069" t="s">
        <v>111</v>
      </c>
      <c r="D1029" s="1072" t="s">
        <v>135</v>
      </c>
      <c r="E1029" s="1070">
        <v>1027</v>
      </c>
      <c r="F1029" s="1066" t="s">
        <v>4168</v>
      </c>
      <c r="G1029" s="1067" t="s">
        <v>4169</v>
      </c>
      <c r="H1029" s="1068">
        <v>1</v>
      </c>
      <c r="I1029" s="2"/>
      <c r="K1029" s="1072"/>
    </row>
    <row r="1030" spans="1:11" x14ac:dyDescent="0.2">
      <c r="A1030" s="977" t="str">
        <f t="shared" si="32"/>
        <v>EF_09_50</v>
      </c>
      <c r="B1030" s="979">
        <f t="shared" si="33"/>
        <v>50</v>
      </c>
      <c r="C1030" s="1069" t="s">
        <v>111</v>
      </c>
      <c r="D1030" s="1072" t="s">
        <v>135</v>
      </c>
      <c r="E1030" s="1070">
        <v>1028</v>
      </c>
      <c r="F1030" s="1066" t="s">
        <v>4170</v>
      </c>
      <c r="G1030" s="1067" t="s">
        <v>4171</v>
      </c>
      <c r="H1030" s="1068">
        <v>1</v>
      </c>
      <c r="I1030" s="2"/>
      <c r="K1030" s="1072"/>
    </row>
    <row r="1031" spans="1:11" x14ac:dyDescent="0.2">
      <c r="A1031" s="977" t="str">
        <f t="shared" si="32"/>
        <v>EF_09_51</v>
      </c>
      <c r="B1031" s="979">
        <f t="shared" si="33"/>
        <v>51</v>
      </c>
      <c r="C1031" s="1069" t="s">
        <v>111</v>
      </c>
      <c r="D1031" s="1072" t="s">
        <v>135</v>
      </c>
      <c r="E1031" s="1070">
        <v>1029</v>
      </c>
      <c r="F1031" s="1066" t="s">
        <v>4172</v>
      </c>
      <c r="G1031" s="1067" t="s">
        <v>4173</v>
      </c>
      <c r="H1031" s="1068">
        <v>1</v>
      </c>
      <c r="I1031" s="2"/>
      <c r="K1031" s="1072"/>
    </row>
    <row r="1032" spans="1:11" x14ac:dyDescent="0.2">
      <c r="A1032" s="977" t="str">
        <f t="shared" si="32"/>
        <v>EF_09_52</v>
      </c>
      <c r="B1032" s="979">
        <f t="shared" si="33"/>
        <v>52</v>
      </c>
      <c r="C1032" s="1069" t="s">
        <v>111</v>
      </c>
      <c r="D1032" s="1072" t="s">
        <v>135</v>
      </c>
      <c r="E1032" s="1070">
        <v>1030</v>
      </c>
      <c r="F1032" s="1066" t="s">
        <v>4174</v>
      </c>
      <c r="G1032" s="1067" t="s">
        <v>4175</v>
      </c>
      <c r="H1032" s="1068">
        <v>1</v>
      </c>
      <c r="I1032" s="2"/>
      <c r="K1032" s="1072"/>
    </row>
    <row r="1033" spans="1:11" x14ac:dyDescent="0.2">
      <c r="A1033" s="977" t="str">
        <f t="shared" si="32"/>
        <v>EF_09_53</v>
      </c>
      <c r="B1033" s="979">
        <f t="shared" si="33"/>
        <v>53</v>
      </c>
      <c r="C1033" s="1069" t="s">
        <v>111</v>
      </c>
      <c r="D1033" s="1072" t="s">
        <v>135</v>
      </c>
      <c r="E1033" s="1070">
        <v>1031</v>
      </c>
      <c r="F1033" s="1066" t="s">
        <v>4176</v>
      </c>
      <c r="G1033" s="1067" t="s">
        <v>4177</v>
      </c>
      <c r="H1033" s="1068">
        <v>1</v>
      </c>
      <c r="I1033" s="2"/>
      <c r="K1033" s="1072"/>
    </row>
    <row r="1034" spans="1:11" x14ac:dyDescent="0.2">
      <c r="A1034" s="977" t="str">
        <f t="shared" si="32"/>
        <v>EF_09_54</v>
      </c>
      <c r="B1034" s="979">
        <f t="shared" si="33"/>
        <v>54</v>
      </c>
      <c r="C1034" s="1069" t="s">
        <v>111</v>
      </c>
      <c r="D1034" s="1072" t="s">
        <v>135</v>
      </c>
      <c r="E1034" s="1070">
        <v>1032</v>
      </c>
      <c r="F1034" s="1066" t="s">
        <v>4178</v>
      </c>
      <c r="G1034" s="1067" t="s">
        <v>4179</v>
      </c>
      <c r="H1034" s="1068">
        <v>1</v>
      </c>
      <c r="I1034" s="2"/>
      <c r="K1034" s="1072"/>
    </row>
    <row r="1035" spans="1:11" x14ac:dyDescent="0.2">
      <c r="A1035" s="977" t="str">
        <f t="shared" si="32"/>
        <v>EF_09_55</v>
      </c>
      <c r="B1035" s="979">
        <f t="shared" si="33"/>
        <v>55</v>
      </c>
      <c r="C1035" s="1069" t="s">
        <v>111</v>
      </c>
      <c r="D1035" s="1072" t="s">
        <v>135</v>
      </c>
      <c r="E1035" s="1070">
        <v>1033</v>
      </c>
      <c r="F1035" s="1066" t="s">
        <v>4180</v>
      </c>
      <c r="G1035" s="1067" t="s">
        <v>4181</v>
      </c>
      <c r="H1035" s="1068">
        <v>1</v>
      </c>
      <c r="I1035" s="2"/>
      <c r="K1035" s="1072"/>
    </row>
    <row r="1036" spans="1:11" x14ac:dyDescent="0.2">
      <c r="A1036" s="977" t="str">
        <f t="shared" si="32"/>
        <v>EF_09_56</v>
      </c>
      <c r="B1036" s="979">
        <f t="shared" si="33"/>
        <v>56</v>
      </c>
      <c r="C1036" s="1069" t="s">
        <v>111</v>
      </c>
      <c r="D1036" s="1072" t="s">
        <v>135</v>
      </c>
      <c r="E1036" s="1070">
        <v>1034</v>
      </c>
      <c r="F1036" s="1066" t="s">
        <v>4182</v>
      </c>
      <c r="G1036" s="1067" t="s">
        <v>4183</v>
      </c>
      <c r="H1036" s="1068">
        <v>1</v>
      </c>
      <c r="I1036" s="2"/>
      <c r="K1036" s="1072"/>
    </row>
    <row r="1037" spans="1:11" x14ac:dyDescent="0.2">
      <c r="A1037" s="977" t="str">
        <f t="shared" si="32"/>
        <v>EF_09_57</v>
      </c>
      <c r="B1037" s="979">
        <f t="shared" si="33"/>
        <v>57</v>
      </c>
      <c r="C1037" s="1069" t="s">
        <v>111</v>
      </c>
      <c r="D1037" s="1072" t="s">
        <v>135</v>
      </c>
      <c r="E1037" s="1070">
        <v>1035</v>
      </c>
      <c r="F1037" s="1066" t="s">
        <v>4184</v>
      </c>
      <c r="G1037" s="1067" t="s">
        <v>4185</v>
      </c>
      <c r="H1037" s="1068">
        <v>1</v>
      </c>
      <c r="I1037" s="2"/>
      <c r="K1037" s="1072"/>
    </row>
    <row r="1038" spans="1:11" x14ac:dyDescent="0.2">
      <c r="A1038" s="977" t="str">
        <f t="shared" si="32"/>
        <v>EF_09_58</v>
      </c>
      <c r="B1038" s="979">
        <f t="shared" si="33"/>
        <v>58</v>
      </c>
      <c r="C1038" s="1069" t="s">
        <v>111</v>
      </c>
      <c r="D1038" s="1072" t="s">
        <v>135</v>
      </c>
      <c r="E1038" s="1070">
        <v>1036</v>
      </c>
      <c r="F1038" s="1066" t="s">
        <v>4186</v>
      </c>
      <c r="G1038" s="1067" t="s">
        <v>4187</v>
      </c>
      <c r="H1038" s="1068">
        <v>1</v>
      </c>
      <c r="I1038" s="2"/>
      <c r="K1038" s="1072"/>
    </row>
    <row r="1039" spans="1:11" x14ac:dyDescent="0.2">
      <c r="A1039" s="977" t="str">
        <f t="shared" si="32"/>
        <v>EF_09_59</v>
      </c>
      <c r="B1039" s="979">
        <f t="shared" si="33"/>
        <v>59</v>
      </c>
      <c r="C1039" s="1069" t="s">
        <v>111</v>
      </c>
      <c r="D1039" s="1072" t="s">
        <v>135</v>
      </c>
      <c r="E1039" s="1070">
        <v>1037</v>
      </c>
      <c r="F1039" s="1066" t="s">
        <v>4188</v>
      </c>
      <c r="G1039" s="1067" t="s">
        <v>4189</v>
      </c>
      <c r="H1039" s="1068">
        <v>1</v>
      </c>
      <c r="I1039" s="2"/>
      <c r="K1039" s="1072"/>
    </row>
    <row r="1040" spans="1:11" x14ac:dyDescent="0.2">
      <c r="A1040" s="977" t="str">
        <f t="shared" si="32"/>
        <v>EF_09_60</v>
      </c>
      <c r="B1040" s="979">
        <f t="shared" si="33"/>
        <v>60</v>
      </c>
      <c r="C1040" s="1069" t="s">
        <v>111</v>
      </c>
      <c r="D1040" s="1072" t="s">
        <v>135</v>
      </c>
      <c r="E1040" s="1070">
        <v>1038</v>
      </c>
      <c r="F1040" s="1066" t="s">
        <v>4190</v>
      </c>
      <c r="G1040" s="1067" t="s">
        <v>4191</v>
      </c>
      <c r="H1040" s="1068">
        <v>1</v>
      </c>
      <c r="I1040" s="2"/>
      <c r="K1040" s="1072"/>
    </row>
    <row r="1041" spans="1:11" x14ac:dyDescent="0.2">
      <c r="A1041" s="977" t="str">
        <f t="shared" si="32"/>
        <v>EF_09_61</v>
      </c>
      <c r="B1041" s="979">
        <f t="shared" si="33"/>
        <v>61</v>
      </c>
      <c r="C1041" s="1069" t="s">
        <v>111</v>
      </c>
      <c r="D1041" s="1072" t="s">
        <v>135</v>
      </c>
      <c r="E1041" s="1070">
        <v>1039</v>
      </c>
      <c r="F1041" s="1066" t="s">
        <v>4192</v>
      </c>
      <c r="G1041" s="1067" t="s">
        <v>4193</v>
      </c>
      <c r="H1041" s="1068">
        <v>1</v>
      </c>
      <c r="I1041" s="2"/>
      <c r="K1041" s="1072"/>
    </row>
    <row r="1042" spans="1:11" x14ac:dyDescent="0.2">
      <c r="A1042" s="977" t="str">
        <f t="shared" si="32"/>
        <v>EF_09_62</v>
      </c>
      <c r="B1042" s="979">
        <f t="shared" si="33"/>
        <v>62</v>
      </c>
      <c r="C1042" s="1069" t="s">
        <v>111</v>
      </c>
      <c r="D1042" s="1072" t="s">
        <v>135</v>
      </c>
      <c r="E1042" s="1070">
        <v>1040</v>
      </c>
      <c r="F1042" s="1066" t="s">
        <v>4194</v>
      </c>
      <c r="G1042" s="1067" t="s">
        <v>4195</v>
      </c>
      <c r="H1042" s="1068">
        <v>1</v>
      </c>
      <c r="I1042" s="2"/>
      <c r="K1042" s="1072"/>
    </row>
    <row r="1043" spans="1:11" x14ac:dyDescent="0.2">
      <c r="A1043" s="977" t="str">
        <f t="shared" si="32"/>
        <v>EF_09_63</v>
      </c>
      <c r="B1043" s="979">
        <f t="shared" si="33"/>
        <v>63</v>
      </c>
      <c r="C1043" s="1069" t="s">
        <v>111</v>
      </c>
      <c r="D1043" s="1072" t="s">
        <v>135</v>
      </c>
      <c r="E1043" s="1070">
        <v>1041</v>
      </c>
      <c r="F1043" s="1066" t="s">
        <v>4196</v>
      </c>
      <c r="G1043" s="1067" t="s">
        <v>4197</v>
      </c>
      <c r="H1043" s="1068">
        <v>1</v>
      </c>
      <c r="I1043" s="2"/>
      <c r="K1043" s="1072"/>
    </row>
    <row r="1044" spans="1:11" x14ac:dyDescent="0.2">
      <c r="A1044" s="977" t="str">
        <f t="shared" si="32"/>
        <v>EF_09_64</v>
      </c>
      <c r="B1044" s="979">
        <f t="shared" si="33"/>
        <v>64</v>
      </c>
      <c r="C1044" s="1069" t="s">
        <v>111</v>
      </c>
      <c r="D1044" s="1072" t="s">
        <v>135</v>
      </c>
      <c r="E1044" s="1070">
        <v>1042</v>
      </c>
      <c r="F1044" s="1066" t="s">
        <v>4198</v>
      </c>
      <c r="G1044" s="1067" t="s">
        <v>4199</v>
      </c>
      <c r="H1044" s="1068">
        <v>1</v>
      </c>
      <c r="I1044" s="2"/>
      <c r="K1044" s="1072"/>
    </row>
    <row r="1045" spans="1:11" x14ac:dyDescent="0.2">
      <c r="A1045" s="977" t="str">
        <f t="shared" si="32"/>
        <v>EF_09_65</v>
      </c>
      <c r="B1045" s="979">
        <f t="shared" si="33"/>
        <v>65</v>
      </c>
      <c r="C1045" s="1069" t="s">
        <v>111</v>
      </c>
      <c r="D1045" s="1072" t="s">
        <v>135</v>
      </c>
      <c r="E1045" s="1070">
        <v>1043</v>
      </c>
      <c r="F1045" s="1066" t="s">
        <v>4200</v>
      </c>
      <c r="G1045" s="1067" t="s">
        <v>4201</v>
      </c>
      <c r="H1045" s="1068">
        <v>1</v>
      </c>
      <c r="I1045" s="2"/>
      <c r="K1045" s="1072"/>
    </row>
    <row r="1046" spans="1:11" x14ac:dyDescent="0.2">
      <c r="A1046" s="977" t="str">
        <f t="shared" si="32"/>
        <v>EF_09_66</v>
      </c>
      <c r="B1046" s="979">
        <f t="shared" si="33"/>
        <v>66</v>
      </c>
      <c r="C1046" s="1069" t="s">
        <v>111</v>
      </c>
      <c r="D1046" s="1072" t="s">
        <v>135</v>
      </c>
      <c r="E1046" s="1070">
        <v>1044</v>
      </c>
      <c r="F1046" s="1066" t="s">
        <v>4202</v>
      </c>
      <c r="G1046" s="1067" t="s">
        <v>4203</v>
      </c>
      <c r="H1046" s="1068">
        <v>1</v>
      </c>
      <c r="I1046" s="2"/>
      <c r="K1046" s="1072"/>
    </row>
    <row r="1047" spans="1:11" x14ac:dyDescent="0.2">
      <c r="A1047" s="977" t="str">
        <f t="shared" si="32"/>
        <v>EF_09_67</v>
      </c>
      <c r="B1047" s="979">
        <f t="shared" si="33"/>
        <v>67</v>
      </c>
      <c r="C1047" s="1069" t="s">
        <v>111</v>
      </c>
      <c r="D1047" s="1072" t="s">
        <v>135</v>
      </c>
      <c r="E1047" s="1070">
        <v>1045</v>
      </c>
      <c r="F1047" s="1066" t="s">
        <v>4204</v>
      </c>
      <c r="G1047" s="1067" t="s">
        <v>4205</v>
      </c>
      <c r="H1047" s="1068">
        <v>1</v>
      </c>
      <c r="I1047" s="2"/>
      <c r="K1047" s="1072"/>
    </row>
    <row r="1048" spans="1:11" x14ac:dyDescent="0.2">
      <c r="A1048" s="977" t="str">
        <f t="shared" si="32"/>
        <v>EF_09_68</v>
      </c>
      <c r="B1048" s="979">
        <f t="shared" si="33"/>
        <v>68</v>
      </c>
      <c r="C1048" s="1069" t="s">
        <v>111</v>
      </c>
      <c r="D1048" s="1072" t="s">
        <v>135</v>
      </c>
      <c r="E1048" s="1070">
        <v>1046</v>
      </c>
      <c r="F1048" s="1066" t="s">
        <v>4206</v>
      </c>
      <c r="G1048" s="1067" t="s">
        <v>4207</v>
      </c>
      <c r="H1048" s="1068">
        <v>1</v>
      </c>
      <c r="I1048" s="2"/>
      <c r="K1048" s="1072"/>
    </row>
    <row r="1049" spans="1:11" x14ac:dyDescent="0.2">
      <c r="A1049" s="977" t="str">
        <f t="shared" si="32"/>
        <v>EF_09_69</v>
      </c>
      <c r="B1049" s="979">
        <f t="shared" si="33"/>
        <v>69</v>
      </c>
      <c r="C1049" s="1069" t="s">
        <v>111</v>
      </c>
      <c r="D1049" s="1072" t="s">
        <v>135</v>
      </c>
      <c r="E1049" s="1070">
        <v>1047</v>
      </c>
      <c r="F1049" s="1066" t="s">
        <v>4208</v>
      </c>
      <c r="G1049" s="1067" t="s">
        <v>4209</v>
      </c>
      <c r="H1049" s="1068">
        <v>1</v>
      </c>
      <c r="I1049" s="2"/>
      <c r="K1049" s="1072"/>
    </row>
    <row r="1050" spans="1:11" x14ac:dyDescent="0.2">
      <c r="A1050" s="977" t="str">
        <f t="shared" si="32"/>
        <v>EF_09_70</v>
      </c>
      <c r="B1050" s="979">
        <f t="shared" si="33"/>
        <v>70</v>
      </c>
      <c r="C1050" s="1069" t="s">
        <v>111</v>
      </c>
      <c r="D1050" s="1072" t="s">
        <v>135</v>
      </c>
      <c r="E1050" s="1070">
        <v>1048</v>
      </c>
      <c r="F1050" s="1066" t="s">
        <v>4210</v>
      </c>
      <c r="G1050" s="1067" t="s">
        <v>4211</v>
      </c>
      <c r="H1050" s="1068">
        <v>1</v>
      </c>
      <c r="I1050" s="2"/>
      <c r="K1050" s="1072"/>
    </row>
    <row r="1051" spans="1:11" x14ac:dyDescent="0.2">
      <c r="A1051" s="977" t="str">
        <f t="shared" si="32"/>
        <v>EF_09_71</v>
      </c>
      <c r="B1051" s="979">
        <f t="shared" si="33"/>
        <v>71</v>
      </c>
      <c r="C1051" s="1069" t="s">
        <v>111</v>
      </c>
      <c r="D1051" s="1072" t="s">
        <v>135</v>
      </c>
      <c r="E1051" s="1070">
        <v>1049</v>
      </c>
      <c r="F1051" s="1066" t="s">
        <v>4212</v>
      </c>
      <c r="G1051" s="1067" t="s">
        <v>4213</v>
      </c>
      <c r="H1051" s="1068">
        <v>1</v>
      </c>
      <c r="I1051" s="2"/>
      <c r="K1051" s="1072"/>
    </row>
    <row r="1052" spans="1:11" x14ac:dyDescent="0.2">
      <c r="A1052" s="977" t="str">
        <f t="shared" si="32"/>
        <v>EF_09_72</v>
      </c>
      <c r="B1052" s="979">
        <f t="shared" si="33"/>
        <v>72</v>
      </c>
      <c r="C1052" s="1069" t="s">
        <v>111</v>
      </c>
      <c r="D1052" s="1072" t="s">
        <v>135</v>
      </c>
      <c r="E1052" s="1070">
        <v>1050</v>
      </c>
      <c r="F1052" s="1066" t="s">
        <v>4214</v>
      </c>
      <c r="G1052" s="1067" t="s">
        <v>4215</v>
      </c>
      <c r="H1052" s="1068">
        <v>1</v>
      </c>
      <c r="I1052" s="2"/>
      <c r="K1052" s="1072"/>
    </row>
    <row r="1053" spans="1:11" x14ac:dyDescent="0.2">
      <c r="A1053" s="977" t="str">
        <f t="shared" si="32"/>
        <v>EF_09_73</v>
      </c>
      <c r="B1053" s="979">
        <f t="shared" si="33"/>
        <v>73</v>
      </c>
      <c r="C1053" s="1069" t="s">
        <v>111</v>
      </c>
      <c r="D1053" s="1072" t="s">
        <v>135</v>
      </c>
      <c r="E1053" s="1070">
        <v>1051</v>
      </c>
      <c r="F1053" s="1066" t="s">
        <v>4216</v>
      </c>
      <c r="G1053" s="1067" t="s">
        <v>4217</v>
      </c>
      <c r="H1053" s="1068">
        <v>1</v>
      </c>
      <c r="I1053" s="2"/>
      <c r="K1053" s="1072"/>
    </row>
    <row r="1054" spans="1:11" x14ac:dyDescent="0.2">
      <c r="A1054" s="977" t="str">
        <f t="shared" si="32"/>
        <v>EF_09_74</v>
      </c>
      <c r="B1054" s="979">
        <f t="shared" si="33"/>
        <v>74</v>
      </c>
      <c r="C1054" s="1069" t="s">
        <v>111</v>
      </c>
      <c r="D1054" s="1072" t="s">
        <v>135</v>
      </c>
      <c r="E1054" s="1070">
        <v>1052</v>
      </c>
      <c r="F1054" s="1066" t="s">
        <v>4218</v>
      </c>
      <c r="G1054" s="1067" t="s">
        <v>4219</v>
      </c>
      <c r="H1054" s="1068">
        <v>1</v>
      </c>
      <c r="I1054" s="2"/>
      <c r="K1054" s="1072"/>
    </row>
    <row r="1055" spans="1:11" x14ac:dyDescent="0.2">
      <c r="A1055" s="977" t="str">
        <f t="shared" si="32"/>
        <v>EF_09_75</v>
      </c>
      <c r="B1055" s="979">
        <f t="shared" si="33"/>
        <v>75</v>
      </c>
      <c r="C1055" s="1069" t="s">
        <v>111</v>
      </c>
      <c r="D1055" s="1072" t="s">
        <v>135</v>
      </c>
      <c r="E1055" s="1070">
        <v>1053</v>
      </c>
      <c r="F1055" s="1066" t="s">
        <v>4220</v>
      </c>
      <c r="G1055" s="1067" t="s">
        <v>4221</v>
      </c>
      <c r="H1055" s="1068">
        <v>1</v>
      </c>
      <c r="I1055" s="2"/>
      <c r="K1055" s="1072"/>
    </row>
    <row r="1056" spans="1:11" x14ac:dyDescent="0.2">
      <c r="A1056" s="977" t="str">
        <f t="shared" si="32"/>
        <v>EF_09_76</v>
      </c>
      <c r="B1056" s="979">
        <f t="shared" si="33"/>
        <v>76</v>
      </c>
      <c r="C1056" s="1069" t="s">
        <v>111</v>
      </c>
      <c r="D1056" s="1072" t="s">
        <v>135</v>
      </c>
      <c r="E1056" s="1070">
        <v>1054</v>
      </c>
      <c r="F1056" s="1066" t="s">
        <v>4222</v>
      </c>
      <c r="G1056" s="1067" t="s">
        <v>4223</v>
      </c>
      <c r="H1056" s="1068">
        <v>1</v>
      </c>
      <c r="I1056" s="2"/>
      <c r="K1056" s="1072"/>
    </row>
    <row r="1057" spans="1:11" x14ac:dyDescent="0.2">
      <c r="A1057" s="977" t="str">
        <f t="shared" si="32"/>
        <v>EF_09_77</v>
      </c>
      <c r="B1057" s="979">
        <f t="shared" si="33"/>
        <v>77</v>
      </c>
      <c r="C1057" s="1069" t="s">
        <v>111</v>
      </c>
      <c r="D1057" s="1072" t="s">
        <v>135</v>
      </c>
      <c r="E1057" s="1070">
        <v>1055</v>
      </c>
      <c r="F1057" s="1066" t="s">
        <v>4224</v>
      </c>
      <c r="G1057" s="1067" t="s">
        <v>4225</v>
      </c>
      <c r="H1057" s="1068">
        <v>1</v>
      </c>
      <c r="I1057" s="2"/>
      <c r="K1057" s="1072"/>
    </row>
    <row r="1058" spans="1:11" x14ac:dyDescent="0.2">
      <c r="A1058" s="977" t="str">
        <f t="shared" si="32"/>
        <v>EF_09_78</v>
      </c>
      <c r="B1058" s="979">
        <f t="shared" si="33"/>
        <v>78</v>
      </c>
      <c r="C1058" s="1069" t="s">
        <v>111</v>
      </c>
      <c r="D1058" s="1072" t="s">
        <v>135</v>
      </c>
      <c r="E1058" s="1070">
        <v>1056</v>
      </c>
      <c r="F1058" s="1066" t="s">
        <v>4226</v>
      </c>
      <c r="G1058" s="1067" t="s">
        <v>4227</v>
      </c>
      <c r="H1058" s="1068">
        <v>1</v>
      </c>
      <c r="I1058" s="2"/>
      <c r="K1058" s="1072"/>
    </row>
    <row r="1059" spans="1:11" x14ac:dyDescent="0.2">
      <c r="A1059" s="977" t="str">
        <f t="shared" si="32"/>
        <v>EF_09_79</v>
      </c>
      <c r="B1059" s="979">
        <f t="shared" si="33"/>
        <v>79</v>
      </c>
      <c r="C1059" s="1069" t="s">
        <v>111</v>
      </c>
      <c r="D1059" s="1072" t="s">
        <v>135</v>
      </c>
      <c r="E1059" s="1070">
        <v>1057</v>
      </c>
      <c r="F1059" s="1066" t="s">
        <v>4228</v>
      </c>
      <c r="G1059" s="1067" t="s">
        <v>4229</v>
      </c>
      <c r="H1059" s="1068">
        <v>1</v>
      </c>
      <c r="I1059" s="2"/>
      <c r="K1059" s="1072"/>
    </row>
    <row r="1060" spans="1:11" x14ac:dyDescent="0.2">
      <c r="A1060" s="977" t="str">
        <f t="shared" si="32"/>
        <v>EF_09_80</v>
      </c>
      <c r="B1060" s="979">
        <f t="shared" si="33"/>
        <v>80</v>
      </c>
      <c r="C1060" s="1069" t="s">
        <v>111</v>
      </c>
      <c r="D1060" s="1072" t="s">
        <v>135</v>
      </c>
      <c r="E1060" s="1070">
        <v>1058</v>
      </c>
      <c r="F1060" s="1066" t="s">
        <v>4230</v>
      </c>
      <c r="G1060" s="1067" t="s">
        <v>4231</v>
      </c>
      <c r="H1060" s="1068">
        <v>1</v>
      </c>
      <c r="I1060" s="2"/>
      <c r="K1060" s="1072"/>
    </row>
    <row r="1061" spans="1:11" x14ac:dyDescent="0.2">
      <c r="A1061" s="977" t="str">
        <f t="shared" si="32"/>
        <v>EF_09_81</v>
      </c>
      <c r="B1061" s="979">
        <f t="shared" si="33"/>
        <v>81</v>
      </c>
      <c r="C1061" s="1069" t="s">
        <v>111</v>
      </c>
      <c r="D1061" s="1072" t="s">
        <v>135</v>
      </c>
      <c r="E1061" s="1070">
        <v>1059</v>
      </c>
      <c r="F1061" s="1066" t="s">
        <v>4232</v>
      </c>
      <c r="G1061" s="1067" t="s">
        <v>4233</v>
      </c>
      <c r="H1061" s="1068">
        <v>1</v>
      </c>
      <c r="I1061" s="2"/>
      <c r="K1061" s="1072"/>
    </row>
    <row r="1062" spans="1:11" x14ac:dyDescent="0.2">
      <c r="A1062" s="977" t="str">
        <f t="shared" si="32"/>
        <v>EF_09_82</v>
      </c>
      <c r="B1062" s="979">
        <f t="shared" si="33"/>
        <v>82</v>
      </c>
      <c r="C1062" s="1069" t="s">
        <v>111</v>
      </c>
      <c r="D1062" s="1072" t="s">
        <v>135</v>
      </c>
      <c r="E1062" s="1070">
        <v>1060</v>
      </c>
      <c r="F1062" s="1066" t="s">
        <v>4234</v>
      </c>
      <c r="G1062" s="1067" t="s">
        <v>4235</v>
      </c>
      <c r="H1062" s="1068">
        <v>1</v>
      </c>
      <c r="I1062" s="2"/>
      <c r="K1062" s="1072"/>
    </row>
    <row r="1063" spans="1:11" x14ac:dyDescent="0.2">
      <c r="A1063" s="977" t="str">
        <f t="shared" si="32"/>
        <v>EF_09_83</v>
      </c>
      <c r="B1063" s="979">
        <f t="shared" si="33"/>
        <v>83</v>
      </c>
      <c r="C1063" s="1069" t="s">
        <v>111</v>
      </c>
      <c r="D1063" s="1072" t="s">
        <v>135</v>
      </c>
      <c r="E1063" s="1070">
        <v>1061</v>
      </c>
      <c r="F1063" s="1066" t="s">
        <v>4236</v>
      </c>
      <c r="G1063" s="1067" t="s">
        <v>4237</v>
      </c>
      <c r="H1063" s="1068">
        <v>1</v>
      </c>
      <c r="I1063" s="2"/>
      <c r="K1063" s="1072"/>
    </row>
    <row r="1064" spans="1:11" x14ac:dyDescent="0.2">
      <c r="A1064" s="977" t="str">
        <f t="shared" si="32"/>
        <v>EF_09_84</v>
      </c>
      <c r="B1064" s="979">
        <f t="shared" si="33"/>
        <v>84</v>
      </c>
      <c r="C1064" s="1069" t="s">
        <v>111</v>
      </c>
      <c r="D1064" s="1072" t="s">
        <v>135</v>
      </c>
      <c r="E1064" s="1070">
        <v>1062</v>
      </c>
      <c r="F1064" s="1066" t="s">
        <v>4238</v>
      </c>
      <c r="G1064" s="1067" t="s">
        <v>4239</v>
      </c>
      <c r="H1064" s="1068">
        <v>1</v>
      </c>
      <c r="I1064" s="2"/>
      <c r="K1064" s="1072"/>
    </row>
    <row r="1065" spans="1:11" x14ac:dyDescent="0.2">
      <c r="A1065" s="977" t="str">
        <f t="shared" si="32"/>
        <v>EF_09_85</v>
      </c>
      <c r="B1065" s="979">
        <f t="shared" si="33"/>
        <v>85</v>
      </c>
      <c r="C1065" s="1069" t="s">
        <v>111</v>
      </c>
      <c r="D1065" s="1072" t="s">
        <v>135</v>
      </c>
      <c r="E1065" s="1070">
        <v>1063</v>
      </c>
      <c r="F1065" s="1066" t="s">
        <v>4240</v>
      </c>
      <c r="G1065" s="1067" t="s">
        <v>4241</v>
      </c>
      <c r="H1065" s="1068">
        <v>1</v>
      </c>
      <c r="I1065" s="2"/>
      <c r="K1065" s="1072"/>
    </row>
    <row r="1066" spans="1:11" x14ac:dyDescent="0.2">
      <c r="A1066" s="977" t="str">
        <f t="shared" si="32"/>
        <v>EF_09_86</v>
      </c>
      <c r="B1066" s="979">
        <f t="shared" si="33"/>
        <v>86</v>
      </c>
      <c r="C1066" s="1069" t="s">
        <v>111</v>
      </c>
      <c r="D1066" s="1072" t="s">
        <v>135</v>
      </c>
      <c r="E1066" s="1070">
        <v>1064</v>
      </c>
      <c r="F1066" s="1066" t="s">
        <v>4242</v>
      </c>
      <c r="G1066" s="1067" t="s">
        <v>4243</v>
      </c>
      <c r="H1066" s="1068">
        <v>1</v>
      </c>
      <c r="I1066" s="2"/>
      <c r="K1066" s="1072"/>
    </row>
    <row r="1067" spans="1:11" x14ac:dyDescent="0.2">
      <c r="A1067" s="977" t="str">
        <f t="shared" si="32"/>
        <v>EF_09_87</v>
      </c>
      <c r="B1067" s="979">
        <f t="shared" si="33"/>
        <v>87</v>
      </c>
      <c r="C1067" s="1069" t="s">
        <v>111</v>
      </c>
      <c r="D1067" s="1072" t="s">
        <v>135</v>
      </c>
      <c r="E1067" s="1070">
        <v>1065</v>
      </c>
      <c r="F1067" s="1066" t="s">
        <v>4244</v>
      </c>
      <c r="G1067" s="1067" t="s">
        <v>4245</v>
      </c>
      <c r="H1067" s="1068">
        <v>1</v>
      </c>
      <c r="I1067" s="2"/>
      <c r="K1067" s="1072"/>
    </row>
    <row r="1068" spans="1:11" x14ac:dyDescent="0.2">
      <c r="A1068" s="977" t="str">
        <f t="shared" si="32"/>
        <v>EF_09_88</v>
      </c>
      <c r="B1068" s="979">
        <f t="shared" si="33"/>
        <v>88</v>
      </c>
      <c r="C1068" s="1069" t="s">
        <v>111</v>
      </c>
      <c r="D1068" s="1072" t="s">
        <v>135</v>
      </c>
      <c r="E1068" s="1070">
        <v>1066</v>
      </c>
      <c r="F1068" s="1066" t="s">
        <v>4246</v>
      </c>
      <c r="G1068" s="1067" t="s">
        <v>4247</v>
      </c>
      <c r="H1068" s="1068">
        <v>1</v>
      </c>
      <c r="I1068" s="2"/>
      <c r="K1068" s="1072"/>
    </row>
    <row r="1069" spans="1:11" x14ac:dyDescent="0.2">
      <c r="A1069" s="977" t="str">
        <f t="shared" si="32"/>
        <v>EF_09_89</v>
      </c>
      <c r="B1069" s="979">
        <f t="shared" si="33"/>
        <v>89</v>
      </c>
      <c r="C1069" s="1069" t="s">
        <v>111</v>
      </c>
      <c r="D1069" s="1072" t="s">
        <v>135</v>
      </c>
      <c r="E1069" s="1070">
        <v>1067</v>
      </c>
      <c r="F1069" s="1066" t="s">
        <v>4248</v>
      </c>
      <c r="G1069" s="1067" t="s">
        <v>4249</v>
      </c>
      <c r="H1069" s="1068">
        <v>1</v>
      </c>
      <c r="I1069" s="2"/>
      <c r="K1069" s="1072"/>
    </row>
    <row r="1070" spans="1:11" x14ac:dyDescent="0.2">
      <c r="A1070" s="977" t="str">
        <f t="shared" si="32"/>
        <v>EF_09_90</v>
      </c>
      <c r="B1070" s="979">
        <f t="shared" si="33"/>
        <v>90</v>
      </c>
      <c r="C1070" s="1069" t="s">
        <v>111</v>
      </c>
      <c r="D1070" s="1072" t="s">
        <v>135</v>
      </c>
      <c r="E1070" s="1070">
        <v>1068</v>
      </c>
      <c r="F1070" s="1066" t="s">
        <v>4250</v>
      </c>
      <c r="G1070" s="1067" t="s">
        <v>4251</v>
      </c>
      <c r="H1070" s="1068">
        <v>1</v>
      </c>
      <c r="I1070" s="2"/>
      <c r="K1070" s="1072"/>
    </row>
    <row r="1071" spans="1:11" x14ac:dyDescent="0.2">
      <c r="A1071" s="977" t="str">
        <f t="shared" si="32"/>
        <v>EF_09_91</v>
      </c>
      <c r="B1071" s="979">
        <f t="shared" si="33"/>
        <v>91</v>
      </c>
      <c r="C1071" s="1069" t="s">
        <v>111</v>
      </c>
      <c r="D1071" s="1072" t="s">
        <v>135</v>
      </c>
      <c r="E1071" s="1070">
        <v>1069</v>
      </c>
      <c r="F1071" s="1066" t="s">
        <v>4252</v>
      </c>
      <c r="G1071" s="1067" t="s">
        <v>4253</v>
      </c>
      <c r="H1071" s="1068">
        <v>1</v>
      </c>
      <c r="I1071" s="2"/>
      <c r="K1071" s="1072"/>
    </row>
    <row r="1072" spans="1:11" x14ac:dyDescent="0.2">
      <c r="A1072" s="977" t="str">
        <f t="shared" si="32"/>
        <v>EF_09_92</v>
      </c>
      <c r="B1072" s="979">
        <f t="shared" si="33"/>
        <v>92</v>
      </c>
      <c r="C1072" s="1069" t="s">
        <v>111</v>
      </c>
      <c r="D1072" s="1072" t="s">
        <v>135</v>
      </c>
      <c r="E1072" s="1070">
        <v>1070</v>
      </c>
      <c r="F1072" s="1066" t="s">
        <v>4254</v>
      </c>
      <c r="G1072" s="1067" t="s">
        <v>4255</v>
      </c>
      <c r="H1072" s="1068">
        <v>1</v>
      </c>
      <c r="I1072" s="2"/>
      <c r="K1072" s="1072"/>
    </row>
    <row r="1073" spans="1:11" x14ac:dyDescent="0.2">
      <c r="A1073" s="977" t="str">
        <f t="shared" si="32"/>
        <v>EF_09_93</v>
      </c>
      <c r="B1073" s="979">
        <f t="shared" si="33"/>
        <v>93</v>
      </c>
      <c r="C1073" s="1069" t="s">
        <v>111</v>
      </c>
      <c r="D1073" s="1072" t="s">
        <v>135</v>
      </c>
      <c r="E1073" s="1070">
        <v>1071</v>
      </c>
      <c r="F1073" s="1066" t="s">
        <v>4256</v>
      </c>
      <c r="G1073" s="1067" t="s">
        <v>4257</v>
      </c>
      <c r="H1073" s="1068">
        <v>1</v>
      </c>
      <c r="I1073" s="2"/>
      <c r="K1073" s="1072"/>
    </row>
    <row r="1074" spans="1:11" x14ac:dyDescent="0.2">
      <c r="A1074" s="977" t="str">
        <f t="shared" si="32"/>
        <v>EF_09_94</v>
      </c>
      <c r="B1074" s="979">
        <f t="shared" si="33"/>
        <v>94</v>
      </c>
      <c r="C1074" s="1069" t="s">
        <v>111</v>
      </c>
      <c r="D1074" s="1072" t="s">
        <v>135</v>
      </c>
      <c r="E1074" s="1070">
        <v>1072</v>
      </c>
      <c r="F1074" s="1066" t="s">
        <v>4258</v>
      </c>
      <c r="G1074" s="1067" t="s">
        <v>4259</v>
      </c>
      <c r="H1074" s="1068">
        <v>1</v>
      </c>
      <c r="I1074" s="2"/>
      <c r="K1074" s="1072"/>
    </row>
    <row r="1075" spans="1:11" x14ac:dyDescent="0.2">
      <c r="A1075" s="977" t="str">
        <f t="shared" si="32"/>
        <v>EF_09_95</v>
      </c>
      <c r="B1075" s="979">
        <f t="shared" si="33"/>
        <v>95</v>
      </c>
      <c r="C1075" s="1069" t="s">
        <v>111</v>
      </c>
      <c r="D1075" s="1072" t="s">
        <v>135</v>
      </c>
      <c r="E1075" s="1070">
        <v>1073</v>
      </c>
      <c r="F1075" s="1066" t="s">
        <v>4260</v>
      </c>
      <c r="G1075" s="1067" t="s">
        <v>4261</v>
      </c>
      <c r="H1075" s="1068">
        <v>1</v>
      </c>
      <c r="I1075" s="2"/>
      <c r="K1075" s="1072"/>
    </row>
    <row r="1076" spans="1:11" x14ac:dyDescent="0.2">
      <c r="A1076" s="977" t="str">
        <f t="shared" si="32"/>
        <v>EF_09_96</v>
      </c>
      <c r="B1076" s="979">
        <f t="shared" si="33"/>
        <v>96</v>
      </c>
      <c r="C1076" s="1069" t="s">
        <v>111</v>
      </c>
      <c r="D1076" s="1072" t="s">
        <v>135</v>
      </c>
      <c r="E1076" s="1070">
        <v>1074</v>
      </c>
      <c r="F1076" s="1066" t="s">
        <v>4262</v>
      </c>
      <c r="G1076" s="1067" t="s">
        <v>4263</v>
      </c>
      <c r="H1076" s="1068">
        <v>1</v>
      </c>
      <c r="I1076" s="2"/>
      <c r="K1076" s="1072"/>
    </row>
    <row r="1077" spans="1:11" x14ac:dyDescent="0.2">
      <c r="A1077" s="977" t="str">
        <f t="shared" si="32"/>
        <v>EF_09_97</v>
      </c>
      <c r="B1077" s="979">
        <f t="shared" si="33"/>
        <v>97</v>
      </c>
      <c r="C1077" s="1069" t="s">
        <v>111</v>
      </c>
      <c r="D1077" s="1072" t="s">
        <v>135</v>
      </c>
      <c r="E1077" s="1070">
        <v>1075</v>
      </c>
      <c r="F1077" s="1066" t="s">
        <v>4264</v>
      </c>
      <c r="G1077" s="1067" t="s">
        <v>4265</v>
      </c>
      <c r="H1077" s="1068">
        <v>1</v>
      </c>
      <c r="I1077" s="2"/>
      <c r="K1077" s="1072"/>
    </row>
    <row r="1078" spans="1:11" x14ac:dyDescent="0.2">
      <c r="A1078" s="977" t="str">
        <f t="shared" si="32"/>
        <v>EF_09_98</v>
      </c>
      <c r="B1078" s="979">
        <f t="shared" si="33"/>
        <v>98</v>
      </c>
      <c r="C1078" s="1069" t="s">
        <v>111</v>
      </c>
      <c r="D1078" s="1072" t="s">
        <v>135</v>
      </c>
      <c r="E1078" s="1070">
        <v>1076</v>
      </c>
      <c r="F1078" s="1066" t="s">
        <v>4266</v>
      </c>
      <c r="G1078" s="1067" t="s">
        <v>4267</v>
      </c>
      <c r="H1078" s="1068">
        <v>1</v>
      </c>
      <c r="I1078" s="2"/>
      <c r="K1078" s="1072"/>
    </row>
    <row r="1079" spans="1:11" x14ac:dyDescent="0.2">
      <c r="A1079" s="977" t="str">
        <f t="shared" si="32"/>
        <v>EF_09_99</v>
      </c>
      <c r="B1079" s="979">
        <f t="shared" si="33"/>
        <v>99</v>
      </c>
      <c r="C1079" s="1069" t="s">
        <v>111</v>
      </c>
      <c r="D1079" s="1072" t="s">
        <v>135</v>
      </c>
      <c r="E1079" s="1070">
        <v>1077</v>
      </c>
      <c r="F1079" s="1066" t="s">
        <v>4268</v>
      </c>
      <c r="G1079" s="1067" t="s">
        <v>4269</v>
      </c>
      <c r="H1079" s="1068">
        <v>1</v>
      </c>
      <c r="I1079" s="2"/>
      <c r="K1079" s="1072"/>
    </row>
    <row r="1080" spans="1:11" x14ac:dyDescent="0.2">
      <c r="A1080" s="977" t="str">
        <f t="shared" si="32"/>
        <v>EF_09_100</v>
      </c>
      <c r="B1080" s="979">
        <f t="shared" si="33"/>
        <v>100</v>
      </c>
      <c r="C1080" s="1069" t="s">
        <v>111</v>
      </c>
      <c r="D1080" s="1072" t="s">
        <v>135</v>
      </c>
      <c r="E1080" s="1070">
        <v>1078</v>
      </c>
      <c r="F1080" s="1066" t="s">
        <v>4270</v>
      </c>
      <c r="G1080" s="1067" t="s">
        <v>4271</v>
      </c>
      <c r="H1080" s="1068">
        <v>1</v>
      </c>
      <c r="I1080" s="2"/>
      <c r="K1080" s="1072"/>
    </row>
    <row r="1081" spans="1:11" x14ac:dyDescent="0.2">
      <c r="A1081" s="977" t="str">
        <f t="shared" si="32"/>
        <v>EF_09_101</v>
      </c>
      <c r="B1081" s="979">
        <f t="shared" si="33"/>
        <v>101</v>
      </c>
      <c r="C1081" s="1069" t="s">
        <v>111</v>
      </c>
      <c r="D1081" s="1072" t="s">
        <v>135</v>
      </c>
      <c r="E1081" s="1070">
        <v>1079</v>
      </c>
      <c r="F1081" s="1066" t="s">
        <v>4272</v>
      </c>
      <c r="G1081" s="1067" t="s">
        <v>4273</v>
      </c>
      <c r="H1081" s="1068">
        <v>1</v>
      </c>
      <c r="I1081" s="2"/>
      <c r="K1081" s="1072"/>
    </row>
    <row r="1082" spans="1:11" x14ac:dyDescent="0.2">
      <c r="A1082" s="977" t="str">
        <f t="shared" si="32"/>
        <v>EF_09_102</v>
      </c>
      <c r="B1082" s="979">
        <f t="shared" si="33"/>
        <v>102</v>
      </c>
      <c r="C1082" s="1069" t="s">
        <v>111</v>
      </c>
      <c r="D1082" s="1072" t="s">
        <v>135</v>
      </c>
      <c r="E1082" s="1070">
        <v>1080</v>
      </c>
      <c r="F1082" s="1066" t="s">
        <v>4274</v>
      </c>
      <c r="G1082" s="1067" t="s">
        <v>4275</v>
      </c>
      <c r="H1082" s="1068">
        <v>1</v>
      </c>
      <c r="I1082" s="2"/>
      <c r="K1082" s="1072"/>
    </row>
    <row r="1083" spans="1:11" x14ac:dyDescent="0.2">
      <c r="A1083" s="977" t="str">
        <f t="shared" si="32"/>
        <v>EF_09_103</v>
      </c>
      <c r="B1083" s="979">
        <f t="shared" si="33"/>
        <v>103</v>
      </c>
      <c r="C1083" s="1069" t="s">
        <v>111</v>
      </c>
      <c r="D1083" s="1072" t="s">
        <v>135</v>
      </c>
      <c r="E1083" s="1070">
        <v>1081</v>
      </c>
      <c r="F1083" s="1066" t="s">
        <v>4276</v>
      </c>
      <c r="G1083" s="1067" t="s">
        <v>4277</v>
      </c>
      <c r="H1083" s="1068">
        <v>1</v>
      </c>
      <c r="I1083" s="2"/>
      <c r="K1083" s="1072"/>
    </row>
    <row r="1084" spans="1:11" x14ac:dyDescent="0.2">
      <c r="A1084" s="977" t="str">
        <f t="shared" si="32"/>
        <v>EF_09_104</v>
      </c>
      <c r="B1084" s="979">
        <f t="shared" si="33"/>
        <v>104</v>
      </c>
      <c r="C1084" s="1069" t="s">
        <v>111</v>
      </c>
      <c r="D1084" s="1072" t="s">
        <v>135</v>
      </c>
      <c r="E1084" s="1070">
        <v>1082</v>
      </c>
      <c r="F1084" s="1066" t="s">
        <v>4278</v>
      </c>
      <c r="G1084" s="1067" t="s">
        <v>4279</v>
      </c>
      <c r="H1084" s="1068">
        <v>1</v>
      </c>
      <c r="I1084" s="2"/>
      <c r="K1084" s="1072"/>
    </row>
    <row r="1085" spans="1:11" x14ac:dyDescent="0.2">
      <c r="A1085" s="977" t="str">
        <f t="shared" si="32"/>
        <v>EF_09_105</v>
      </c>
      <c r="B1085" s="979">
        <f t="shared" si="33"/>
        <v>105</v>
      </c>
      <c r="C1085" s="1069" t="s">
        <v>111</v>
      </c>
      <c r="D1085" s="1072" t="s">
        <v>135</v>
      </c>
      <c r="E1085" s="1070">
        <v>1083</v>
      </c>
      <c r="F1085" s="1066" t="s">
        <v>4280</v>
      </c>
      <c r="G1085" s="1067" t="s">
        <v>4281</v>
      </c>
      <c r="H1085" s="1068">
        <v>1</v>
      </c>
      <c r="I1085" s="2"/>
      <c r="K1085" s="1072"/>
    </row>
    <row r="1086" spans="1:11" x14ac:dyDescent="0.2">
      <c r="A1086" s="977" t="str">
        <f t="shared" si="32"/>
        <v>EF_09_106</v>
      </c>
      <c r="B1086" s="979">
        <f t="shared" si="33"/>
        <v>106</v>
      </c>
      <c r="C1086" s="1069" t="s">
        <v>111</v>
      </c>
      <c r="D1086" s="1072" t="s">
        <v>135</v>
      </c>
      <c r="E1086" s="1070">
        <v>1084</v>
      </c>
      <c r="F1086" s="1066" t="s">
        <v>4282</v>
      </c>
      <c r="G1086" s="1067" t="s">
        <v>4283</v>
      </c>
      <c r="H1086" s="1068">
        <v>1</v>
      </c>
      <c r="I1086" s="2"/>
      <c r="K1086" s="1072"/>
    </row>
    <row r="1087" spans="1:11" x14ac:dyDescent="0.2">
      <c r="A1087" s="977" t="str">
        <f t="shared" si="32"/>
        <v>EF_09_107</v>
      </c>
      <c r="B1087" s="979">
        <f t="shared" si="33"/>
        <v>107</v>
      </c>
      <c r="C1087" s="1069" t="s">
        <v>111</v>
      </c>
      <c r="D1087" s="1072" t="s">
        <v>135</v>
      </c>
      <c r="E1087" s="1070">
        <v>1085</v>
      </c>
      <c r="F1087" s="1066" t="s">
        <v>4284</v>
      </c>
      <c r="G1087" s="1067" t="s">
        <v>4285</v>
      </c>
      <c r="H1087" s="1068">
        <v>1</v>
      </c>
      <c r="I1087" s="2"/>
      <c r="K1087" s="1072"/>
    </row>
    <row r="1088" spans="1:11" x14ac:dyDescent="0.2">
      <c r="A1088" s="977" t="str">
        <f t="shared" si="32"/>
        <v>EF_09_108</v>
      </c>
      <c r="B1088" s="979">
        <f t="shared" si="33"/>
        <v>108</v>
      </c>
      <c r="C1088" s="1069" t="s">
        <v>111</v>
      </c>
      <c r="D1088" s="1072" t="s">
        <v>135</v>
      </c>
      <c r="E1088" s="1070">
        <v>1086</v>
      </c>
      <c r="F1088" s="1066" t="s">
        <v>4286</v>
      </c>
      <c r="G1088" s="1067" t="s">
        <v>4287</v>
      </c>
      <c r="H1088" s="1068">
        <v>1</v>
      </c>
      <c r="I1088" s="2"/>
      <c r="K1088" s="1072"/>
    </row>
    <row r="1089" spans="1:11" x14ac:dyDescent="0.2">
      <c r="A1089" s="977" t="str">
        <f t="shared" si="32"/>
        <v>EF_09_109</v>
      </c>
      <c r="B1089" s="979">
        <f t="shared" si="33"/>
        <v>109</v>
      </c>
      <c r="C1089" s="1069" t="s">
        <v>111</v>
      </c>
      <c r="D1089" s="1072" t="s">
        <v>135</v>
      </c>
      <c r="E1089" s="1070">
        <v>1087</v>
      </c>
      <c r="F1089" s="1066" t="s">
        <v>4288</v>
      </c>
      <c r="G1089" s="1067" t="s">
        <v>4289</v>
      </c>
      <c r="H1089" s="1068">
        <v>1</v>
      </c>
      <c r="I1089" s="2"/>
      <c r="K1089" s="1072"/>
    </row>
    <row r="1090" spans="1:11" x14ac:dyDescent="0.2">
      <c r="A1090" s="977" t="str">
        <f t="shared" si="32"/>
        <v>EF_09_110</v>
      </c>
      <c r="B1090" s="979">
        <f t="shared" si="33"/>
        <v>110</v>
      </c>
      <c r="C1090" s="1069" t="s">
        <v>111</v>
      </c>
      <c r="D1090" s="1072" t="s">
        <v>135</v>
      </c>
      <c r="E1090" s="1070">
        <v>1088</v>
      </c>
      <c r="F1090" s="1066" t="s">
        <v>4290</v>
      </c>
      <c r="G1090" s="1067" t="s">
        <v>4291</v>
      </c>
      <c r="H1090" s="1068">
        <v>1</v>
      </c>
      <c r="I1090" s="2"/>
      <c r="K1090" s="1072"/>
    </row>
    <row r="1091" spans="1:11" x14ac:dyDescent="0.2">
      <c r="A1091" s="977" t="str">
        <f t="shared" ref="A1091:A1154" si="34">CONCATENATE(C1091,"_",D1091,"_",B1091)</f>
        <v>EF_09_111</v>
      </c>
      <c r="B1091" s="979">
        <f t="shared" si="33"/>
        <v>111</v>
      </c>
      <c r="C1091" s="1069" t="s">
        <v>111</v>
      </c>
      <c r="D1091" s="1072" t="s">
        <v>135</v>
      </c>
      <c r="E1091" s="1070">
        <v>1089</v>
      </c>
      <c r="F1091" s="1066" t="s">
        <v>4292</v>
      </c>
      <c r="G1091" s="1067" t="s">
        <v>4293</v>
      </c>
      <c r="H1091" s="1068">
        <v>1</v>
      </c>
      <c r="I1091" s="2"/>
      <c r="K1091" s="1072"/>
    </row>
    <row r="1092" spans="1:11" x14ac:dyDescent="0.2">
      <c r="A1092" s="977" t="str">
        <f t="shared" si="34"/>
        <v>EF_09_112</v>
      </c>
      <c r="B1092" s="979">
        <f t="shared" si="33"/>
        <v>112</v>
      </c>
      <c r="C1092" s="1069" t="s">
        <v>111</v>
      </c>
      <c r="D1092" s="1072" t="s">
        <v>135</v>
      </c>
      <c r="E1092" s="1070">
        <v>1090</v>
      </c>
      <c r="F1092" s="1066" t="s">
        <v>4294</v>
      </c>
      <c r="G1092" s="1067" t="s">
        <v>4295</v>
      </c>
      <c r="H1092" s="1068">
        <v>1</v>
      </c>
      <c r="I1092" s="2"/>
      <c r="K1092" s="1072"/>
    </row>
    <row r="1093" spans="1:11" x14ac:dyDescent="0.2">
      <c r="A1093" s="977" t="str">
        <f t="shared" si="34"/>
        <v>EF_09_113</v>
      </c>
      <c r="B1093" s="979">
        <f t="shared" ref="B1093:B1156" si="35">IF(D1093&lt;&gt;"",IF(D1093=D1092,B1092+1,1),0)</f>
        <v>113</v>
      </c>
      <c r="C1093" s="1069" t="s">
        <v>111</v>
      </c>
      <c r="D1093" s="1072" t="s">
        <v>135</v>
      </c>
      <c r="E1093" s="1070">
        <v>1091</v>
      </c>
      <c r="F1093" s="1066" t="s">
        <v>4296</v>
      </c>
      <c r="G1093" s="1067" t="s">
        <v>4297</v>
      </c>
      <c r="H1093" s="1068">
        <v>1</v>
      </c>
      <c r="I1093" s="2"/>
      <c r="K1093" s="1072"/>
    </row>
    <row r="1094" spans="1:11" x14ac:dyDescent="0.2">
      <c r="A1094" s="977" t="str">
        <f t="shared" si="34"/>
        <v>EF_09_114</v>
      </c>
      <c r="B1094" s="979">
        <f t="shared" si="35"/>
        <v>114</v>
      </c>
      <c r="C1094" s="1069" t="s">
        <v>111</v>
      </c>
      <c r="D1094" s="1072" t="s">
        <v>135</v>
      </c>
      <c r="E1094" s="1070">
        <v>1092</v>
      </c>
      <c r="F1094" s="1066" t="s">
        <v>4298</v>
      </c>
      <c r="G1094" s="1067" t="s">
        <v>4299</v>
      </c>
      <c r="H1094" s="1068">
        <v>1</v>
      </c>
      <c r="I1094" s="2"/>
      <c r="K1094" s="1072"/>
    </row>
    <row r="1095" spans="1:11" x14ac:dyDescent="0.2">
      <c r="A1095" s="977" t="str">
        <f t="shared" si="34"/>
        <v>EF_09_115</v>
      </c>
      <c r="B1095" s="979">
        <f t="shared" si="35"/>
        <v>115</v>
      </c>
      <c r="C1095" s="1069" t="s">
        <v>111</v>
      </c>
      <c r="D1095" s="1072" t="s">
        <v>135</v>
      </c>
      <c r="E1095" s="1070">
        <v>1093</v>
      </c>
      <c r="F1095" s="1066" t="s">
        <v>4300</v>
      </c>
      <c r="G1095" s="1067" t="s">
        <v>4301</v>
      </c>
      <c r="H1095" s="1068">
        <v>1</v>
      </c>
      <c r="I1095" s="2"/>
      <c r="K1095" s="1072"/>
    </row>
    <row r="1096" spans="1:11" x14ac:dyDescent="0.2">
      <c r="A1096" s="977" t="str">
        <f t="shared" si="34"/>
        <v>EF_09_116</v>
      </c>
      <c r="B1096" s="979">
        <f t="shared" si="35"/>
        <v>116</v>
      </c>
      <c r="C1096" s="1069" t="s">
        <v>111</v>
      </c>
      <c r="D1096" s="1072" t="s">
        <v>135</v>
      </c>
      <c r="E1096" s="1070">
        <v>1094</v>
      </c>
      <c r="F1096" s="1066" t="s">
        <v>4302</v>
      </c>
      <c r="G1096" s="1067" t="s">
        <v>4303</v>
      </c>
      <c r="H1096" s="1068">
        <v>1</v>
      </c>
      <c r="I1096" s="2"/>
      <c r="K1096" s="1072"/>
    </row>
    <row r="1097" spans="1:11" x14ac:dyDescent="0.2">
      <c r="A1097" s="977" t="str">
        <f t="shared" si="34"/>
        <v>EF_09_117</v>
      </c>
      <c r="B1097" s="979">
        <f t="shared" si="35"/>
        <v>117</v>
      </c>
      <c r="C1097" s="1069" t="s">
        <v>111</v>
      </c>
      <c r="D1097" s="1072" t="s">
        <v>135</v>
      </c>
      <c r="E1097" s="1070">
        <v>1095</v>
      </c>
      <c r="F1097" s="1066" t="s">
        <v>4304</v>
      </c>
      <c r="G1097" s="1067" t="s">
        <v>4305</v>
      </c>
      <c r="H1097" s="1068">
        <v>1</v>
      </c>
      <c r="I1097" s="2"/>
      <c r="K1097" s="1072"/>
    </row>
    <row r="1098" spans="1:11" x14ac:dyDescent="0.2">
      <c r="A1098" s="977" t="str">
        <f t="shared" si="34"/>
        <v>EF_09_118</v>
      </c>
      <c r="B1098" s="979">
        <f t="shared" si="35"/>
        <v>118</v>
      </c>
      <c r="C1098" s="1069" t="s">
        <v>111</v>
      </c>
      <c r="D1098" s="1072" t="s">
        <v>135</v>
      </c>
      <c r="E1098" s="1070">
        <v>1096</v>
      </c>
      <c r="F1098" s="1066" t="s">
        <v>4306</v>
      </c>
      <c r="G1098" s="1067" t="s">
        <v>4307</v>
      </c>
      <c r="H1098" s="1068">
        <v>1</v>
      </c>
      <c r="I1098" s="2"/>
      <c r="K1098" s="1072"/>
    </row>
    <row r="1099" spans="1:11" x14ac:dyDescent="0.2">
      <c r="A1099" s="977" t="str">
        <f t="shared" si="34"/>
        <v>EF_09_119</v>
      </c>
      <c r="B1099" s="979">
        <f t="shared" si="35"/>
        <v>119</v>
      </c>
      <c r="C1099" s="1069" t="s">
        <v>111</v>
      </c>
      <c r="D1099" s="1072" t="s">
        <v>135</v>
      </c>
      <c r="E1099" s="1070">
        <v>1097</v>
      </c>
      <c r="F1099" s="1066" t="s">
        <v>4308</v>
      </c>
      <c r="G1099" s="1067" t="s">
        <v>4309</v>
      </c>
      <c r="H1099" s="1068">
        <v>1</v>
      </c>
      <c r="I1099" s="2"/>
      <c r="K1099" s="1072"/>
    </row>
    <row r="1100" spans="1:11" x14ac:dyDescent="0.2">
      <c r="A1100" s="977" t="str">
        <f t="shared" si="34"/>
        <v>EF_09_120</v>
      </c>
      <c r="B1100" s="979">
        <f t="shared" si="35"/>
        <v>120</v>
      </c>
      <c r="C1100" s="1069" t="s">
        <v>111</v>
      </c>
      <c r="D1100" s="1072" t="s">
        <v>135</v>
      </c>
      <c r="E1100" s="1070">
        <v>1098</v>
      </c>
      <c r="F1100" s="1066" t="s">
        <v>4310</v>
      </c>
      <c r="G1100" s="1067" t="s">
        <v>4311</v>
      </c>
      <c r="H1100" s="1068">
        <v>1</v>
      </c>
      <c r="I1100" s="2"/>
      <c r="K1100" s="1072"/>
    </row>
    <row r="1101" spans="1:11" x14ac:dyDescent="0.2">
      <c r="A1101" s="977" t="str">
        <f t="shared" si="34"/>
        <v>EF_09_121</v>
      </c>
      <c r="B1101" s="979">
        <f t="shared" si="35"/>
        <v>121</v>
      </c>
      <c r="C1101" s="1069" t="s">
        <v>111</v>
      </c>
      <c r="D1101" s="1072" t="s">
        <v>135</v>
      </c>
      <c r="E1101" s="1070">
        <v>1099</v>
      </c>
      <c r="F1101" s="1066" t="s">
        <v>4312</v>
      </c>
      <c r="G1101" s="1067" t="s">
        <v>4313</v>
      </c>
      <c r="H1101" s="1068">
        <v>1</v>
      </c>
      <c r="I1101" s="2"/>
      <c r="K1101" s="1072"/>
    </row>
    <row r="1102" spans="1:11" x14ac:dyDescent="0.2">
      <c r="A1102" s="977" t="str">
        <f t="shared" si="34"/>
        <v>EF_09_122</v>
      </c>
      <c r="B1102" s="979">
        <f t="shared" si="35"/>
        <v>122</v>
      </c>
      <c r="C1102" s="1069" t="s">
        <v>111</v>
      </c>
      <c r="D1102" s="1072" t="s">
        <v>135</v>
      </c>
      <c r="E1102" s="1070">
        <v>1100</v>
      </c>
      <c r="F1102" s="1066" t="s">
        <v>4314</v>
      </c>
      <c r="G1102" s="1067" t="s">
        <v>4315</v>
      </c>
      <c r="H1102" s="1068">
        <v>1</v>
      </c>
      <c r="I1102" s="2"/>
      <c r="K1102" s="1072"/>
    </row>
    <row r="1103" spans="1:11" x14ac:dyDescent="0.2">
      <c r="A1103" s="977" t="str">
        <f t="shared" si="34"/>
        <v>EF_09_123</v>
      </c>
      <c r="B1103" s="979">
        <f t="shared" si="35"/>
        <v>123</v>
      </c>
      <c r="C1103" s="1069" t="s">
        <v>111</v>
      </c>
      <c r="D1103" s="1072" t="s">
        <v>135</v>
      </c>
      <c r="E1103" s="1070">
        <v>1101</v>
      </c>
      <c r="F1103" s="1066" t="s">
        <v>4316</v>
      </c>
      <c r="G1103" s="1067" t="s">
        <v>4317</v>
      </c>
      <c r="H1103" s="1068">
        <v>1</v>
      </c>
      <c r="I1103" s="2"/>
      <c r="K1103" s="1072"/>
    </row>
    <row r="1104" spans="1:11" x14ac:dyDescent="0.2">
      <c r="A1104" s="977" t="str">
        <f t="shared" si="34"/>
        <v>EF_09_124</v>
      </c>
      <c r="B1104" s="979">
        <f t="shared" si="35"/>
        <v>124</v>
      </c>
      <c r="C1104" s="1069" t="s">
        <v>111</v>
      </c>
      <c r="D1104" s="1072" t="s">
        <v>135</v>
      </c>
      <c r="E1104" s="1070">
        <v>1102</v>
      </c>
      <c r="F1104" s="1066" t="s">
        <v>4318</v>
      </c>
      <c r="G1104" s="1067" t="s">
        <v>4319</v>
      </c>
      <c r="H1104" s="1068">
        <v>1</v>
      </c>
      <c r="I1104" s="2"/>
      <c r="K1104" s="1072"/>
    </row>
    <row r="1105" spans="1:11" x14ac:dyDescent="0.2">
      <c r="A1105" s="977" t="str">
        <f t="shared" si="34"/>
        <v>EF_09_125</v>
      </c>
      <c r="B1105" s="979">
        <f t="shared" si="35"/>
        <v>125</v>
      </c>
      <c r="C1105" s="1069" t="s">
        <v>111</v>
      </c>
      <c r="D1105" s="1072" t="s">
        <v>135</v>
      </c>
      <c r="E1105" s="1070">
        <v>1103</v>
      </c>
      <c r="F1105" s="1066" t="s">
        <v>4320</v>
      </c>
      <c r="G1105" s="1067" t="s">
        <v>4321</v>
      </c>
      <c r="H1105" s="1068">
        <v>1</v>
      </c>
      <c r="I1105" s="2"/>
      <c r="K1105" s="1072"/>
    </row>
    <row r="1106" spans="1:11" x14ac:dyDescent="0.2">
      <c r="A1106" s="977" t="str">
        <f t="shared" si="34"/>
        <v>EF_10_1</v>
      </c>
      <c r="B1106" s="979">
        <f t="shared" si="35"/>
        <v>1</v>
      </c>
      <c r="C1106" s="1069" t="s">
        <v>111</v>
      </c>
      <c r="D1106" s="1072">
        <v>10</v>
      </c>
      <c r="E1106" s="1070">
        <v>1104</v>
      </c>
      <c r="F1106" s="1066" t="s">
        <v>4322</v>
      </c>
      <c r="G1106" s="1067" t="s">
        <v>4323</v>
      </c>
      <c r="H1106" s="1068">
        <v>1</v>
      </c>
      <c r="I1106" s="2"/>
      <c r="K1106" s="1072"/>
    </row>
    <row r="1107" spans="1:11" x14ac:dyDescent="0.2">
      <c r="A1107" s="977" t="str">
        <f t="shared" si="34"/>
        <v>EF_10_2</v>
      </c>
      <c r="B1107" s="979">
        <f t="shared" si="35"/>
        <v>2</v>
      </c>
      <c r="C1107" s="1069" t="s">
        <v>111</v>
      </c>
      <c r="D1107" s="1072">
        <v>10</v>
      </c>
      <c r="E1107" s="1070">
        <v>1105</v>
      </c>
      <c r="F1107" s="1066" t="s">
        <v>4324</v>
      </c>
      <c r="G1107" s="1067" t="s">
        <v>4325</v>
      </c>
      <c r="H1107" s="1068">
        <v>1</v>
      </c>
      <c r="I1107" s="2"/>
      <c r="K1107" s="1072"/>
    </row>
    <row r="1108" spans="1:11" x14ac:dyDescent="0.2">
      <c r="A1108" s="977" t="str">
        <f t="shared" si="34"/>
        <v>EF_10_3</v>
      </c>
      <c r="B1108" s="979">
        <f t="shared" si="35"/>
        <v>3</v>
      </c>
      <c r="C1108" s="1069" t="s">
        <v>111</v>
      </c>
      <c r="D1108" s="1072">
        <v>10</v>
      </c>
      <c r="E1108" s="1070">
        <v>1106</v>
      </c>
      <c r="F1108" s="1066" t="s">
        <v>4326</v>
      </c>
      <c r="G1108" s="1067" t="s">
        <v>4327</v>
      </c>
      <c r="H1108" s="1068">
        <v>1</v>
      </c>
      <c r="I1108" s="2"/>
      <c r="K1108" s="1072"/>
    </row>
    <row r="1109" spans="1:11" x14ac:dyDescent="0.2">
      <c r="A1109" s="977" t="str">
        <f t="shared" si="34"/>
        <v>EF_10_4</v>
      </c>
      <c r="B1109" s="979">
        <f t="shared" si="35"/>
        <v>4</v>
      </c>
      <c r="C1109" s="1069" t="s">
        <v>111</v>
      </c>
      <c r="D1109" s="1072">
        <v>10</v>
      </c>
      <c r="E1109" s="1070">
        <v>1107</v>
      </c>
      <c r="F1109" s="1066" t="s">
        <v>4328</v>
      </c>
      <c r="G1109" s="1067" t="s">
        <v>4329</v>
      </c>
      <c r="H1109" s="1068">
        <v>1</v>
      </c>
      <c r="I1109" s="2"/>
      <c r="K1109" s="1072"/>
    </row>
    <row r="1110" spans="1:11" x14ac:dyDescent="0.2">
      <c r="A1110" s="977" t="str">
        <f t="shared" si="34"/>
        <v>EF_10_5</v>
      </c>
      <c r="B1110" s="979">
        <f t="shared" si="35"/>
        <v>5</v>
      </c>
      <c r="C1110" s="1069" t="s">
        <v>111</v>
      </c>
      <c r="D1110" s="1072">
        <v>10</v>
      </c>
      <c r="E1110" s="1070">
        <v>1108</v>
      </c>
      <c r="F1110" s="1066" t="s">
        <v>4330</v>
      </c>
      <c r="G1110" s="1067" t="s">
        <v>4331</v>
      </c>
      <c r="H1110" s="1068">
        <v>1</v>
      </c>
      <c r="I1110" s="2"/>
      <c r="K1110" s="1072"/>
    </row>
    <row r="1111" spans="1:11" x14ac:dyDescent="0.2">
      <c r="A1111" s="977" t="str">
        <f t="shared" si="34"/>
        <v>EF_10_6</v>
      </c>
      <c r="B1111" s="979">
        <f t="shared" si="35"/>
        <v>6</v>
      </c>
      <c r="C1111" s="1069" t="s">
        <v>111</v>
      </c>
      <c r="D1111" s="1072">
        <v>10</v>
      </c>
      <c r="E1111" s="1070">
        <v>1109</v>
      </c>
      <c r="F1111" s="1066" t="s">
        <v>4332</v>
      </c>
      <c r="G1111" s="1067" t="s">
        <v>4333</v>
      </c>
      <c r="H1111" s="1068">
        <v>1</v>
      </c>
      <c r="I1111" s="2"/>
      <c r="K1111" s="1072"/>
    </row>
    <row r="1112" spans="1:11" x14ac:dyDescent="0.2">
      <c r="A1112" s="977" t="str">
        <f t="shared" si="34"/>
        <v>EF_10_7</v>
      </c>
      <c r="B1112" s="979">
        <f t="shared" si="35"/>
        <v>7</v>
      </c>
      <c r="C1112" s="1069" t="s">
        <v>111</v>
      </c>
      <c r="D1112" s="1072">
        <v>10</v>
      </c>
      <c r="E1112" s="1070">
        <v>1110</v>
      </c>
      <c r="F1112" s="1066" t="s">
        <v>4334</v>
      </c>
      <c r="G1112" s="1067" t="s">
        <v>4335</v>
      </c>
      <c r="H1112" s="1068">
        <v>1</v>
      </c>
      <c r="I1112" s="2"/>
      <c r="K1112" s="1072"/>
    </row>
    <row r="1113" spans="1:11" x14ac:dyDescent="0.2">
      <c r="A1113" s="977" t="str">
        <f t="shared" si="34"/>
        <v>EF_10_8</v>
      </c>
      <c r="B1113" s="979">
        <f t="shared" si="35"/>
        <v>8</v>
      </c>
      <c r="C1113" s="1069" t="s">
        <v>111</v>
      </c>
      <c r="D1113" s="1072">
        <v>10</v>
      </c>
      <c r="E1113" s="1070">
        <v>1111</v>
      </c>
      <c r="F1113" s="1066" t="s">
        <v>4336</v>
      </c>
      <c r="G1113" s="1067" t="s">
        <v>4337</v>
      </c>
      <c r="H1113" s="1068">
        <v>1</v>
      </c>
      <c r="I1113" s="2"/>
      <c r="K1113" s="1072"/>
    </row>
    <row r="1114" spans="1:11" x14ac:dyDescent="0.2">
      <c r="A1114" s="977" t="str">
        <f t="shared" si="34"/>
        <v>EF_10_9</v>
      </c>
      <c r="B1114" s="979">
        <f t="shared" si="35"/>
        <v>9</v>
      </c>
      <c r="C1114" s="1069" t="s">
        <v>111</v>
      </c>
      <c r="D1114" s="1072">
        <v>10</v>
      </c>
      <c r="E1114" s="1070">
        <v>1112</v>
      </c>
      <c r="F1114" s="1066" t="s">
        <v>4338</v>
      </c>
      <c r="G1114" s="1067" t="s">
        <v>4339</v>
      </c>
      <c r="H1114" s="1068">
        <v>1</v>
      </c>
      <c r="I1114" s="2"/>
      <c r="K1114" s="1072"/>
    </row>
    <row r="1115" spans="1:11" x14ac:dyDescent="0.2">
      <c r="A1115" s="977" t="str">
        <f t="shared" si="34"/>
        <v>EF_10_10</v>
      </c>
      <c r="B1115" s="979">
        <f t="shared" si="35"/>
        <v>10</v>
      </c>
      <c r="C1115" s="1069" t="s">
        <v>111</v>
      </c>
      <c r="D1115" s="1072">
        <v>10</v>
      </c>
      <c r="E1115" s="1070">
        <v>1113</v>
      </c>
      <c r="F1115" s="1066" t="s">
        <v>4340</v>
      </c>
      <c r="G1115" s="1067" t="s">
        <v>4341</v>
      </c>
      <c r="H1115" s="1068">
        <v>1</v>
      </c>
      <c r="I1115" s="2"/>
      <c r="K1115" s="1072"/>
    </row>
    <row r="1116" spans="1:11" x14ac:dyDescent="0.2">
      <c r="A1116" s="977" t="str">
        <f t="shared" si="34"/>
        <v>EF_10_11</v>
      </c>
      <c r="B1116" s="979">
        <f t="shared" si="35"/>
        <v>11</v>
      </c>
      <c r="C1116" s="1069" t="s">
        <v>111</v>
      </c>
      <c r="D1116" s="1072">
        <v>10</v>
      </c>
      <c r="E1116" s="1070">
        <v>1114</v>
      </c>
      <c r="F1116" s="1066" t="s">
        <v>4342</v>
      </c>
      <c r="G1116" s="1067" t="s">
        <v>4343</v>
      </c>
      <c r="H1116" s="1068">
        <v>1</v>
      </c>
      <c r="I1116" s="2"/>
      <c r="K1116" s="1072"/>
    </row>
    <row r="1117" spans="1:11" x14ac:dyDescent="0.2">
      <c r="A1117" s="977" t="str">
        <f t="shared" si="34"/>
        <v>EF_10_12</v>
      </c>
      <c r="B1117" s="979">
        <f t="shared" si="35"/>
        <v>12</v>
      </c>
      <c r="C1117" s="1069" t="s">
        <v>111</v>
      </c>
      <c r="D1117" s="1072">
        <v>10</v>
      </c>
      <c r="E1117" s="1070">
        <v>1115</v>
      </c>
      <c r="F1117" s="1066" t="s">
        <v>4344</v>
      </c>
      <c r="G1117" s="1067" t="s">
        <v>4345</v>
      </c>
      <c r="H1117" s="1068">
        <v>1</v>
      </c>
      <c r="I1117" s="2"/>
      <c r="K1117" s="1072"/>
    </row>
    <row r="1118" spans="1:11" x14ac:dyDescent="0.2">
      <c r="A1118" s="977" t="str">
        <f t="shared" si="34"/>
        <v>EF_10_13</v>
      </c>
      <c r="B1118" s="979">
        <f t="shared" si="35"/>
        <v>13</v>
      </c>
      <c r="C1118" s="1069" t="s">
        <v>111</v>
      </c>
      <c r="D1118" s="1072">
        <v>10</v>
      </c>
      <c r="E1118" s="1070">
        <v>1116</v>
      </c>
      <c r="F1118" s="1066" t="s">
        <v>4346</v>
      </c>
      <c r="G1118" s="1067" t="s">
        <v>4347</v>
      </c>
      <c r="H1118" s="1068">
        <v>1</v>
      </c>
      <c r="I1118" s="2"/>
      <c r="K1118" s="1072"/>
    </row>
    <row r="1119" spans="1:11" x14ac:dyDescent="0.2">
      <c r="A1119" s="977" t="str">
        <f t="shared" si="34"/>
        <v>EF_10_14</v>
      </c>
      <c r="B1119" s="979">
        <f t="shared" si="35"/>
        <v>14</v>
      </c>
      <c r="C1119" s="1069" t="s">
        <v>111</v>
      </c>
      <c r="D1119" s="1072">
        <v>10</v>
      </c>
      <c r="E1119" s="1070">
        <v>1117</v>
      </c>
      <c r="F1119" s="1066" t="s">
        <v>4348</v>
      </c>
      <c r="G1119" s="1067" t="s">
        <v>4349</v>
      </c>
      <c r="H1119" s="1068">
        <v>1</v>
      </c>
      <c r="I1119" s="2"/>
      <c r="K1119" s="1072"/>
    </row>
    <row r="1120" spans="1:11" x14ac:dyDescent="0.2">
      <c r="A1120" s="977" t="str">
        <f t="shared" si="34"/>
        <v>EF_10_15</v>
      </c>
      <c r="B1120" s="979">
        <f t="shared" si="35"/>
        <v>15</v>
      </c>
      <c r="C1120" s="1069" t="s">
        <v>111</v>
      </c>
      <c r="D1120" s="1072">
        <v>10</v>
      </c>
      <c r="E1120" s="1070">
        <v>1118</v>
      </c>
      <c r="F1120" s="1066" t="s">
        <v>4350</v>
      </c>
      <c r="G1120" s="1067" t="s">
        <v>4351</v>
      </c>
      <c r="H1120" s="1068">
        <v>1</v>
      </c>
      <c r="I1120" s="2"/>
      <c r="K1120" s="1072"/>
    </row>
    <row r="1121" spans="1:11" x14ac:dyDescent="0.2">
      <c r="A1121" s="977" t="str">
        <f t="shared" si="34"/>
        <v>EF_10_16</v>
      </c>
      <c r="B1121" s="979">
        <f t="shared" si="35"/>
        <v>16</v>
      </c>
      <c r="C1121" s="1069" t="s">
        <v>111</v>
      </c>
      <c r="D1121" s="1072">
        <v>10</v>
      </c>
      <c r="E1121" s="1070">
        <v>1119</v>
      </c>
      <c r="F1121" s="1066" t="s">
        <v>4352</v>
      </c>
      <c r="G1121" s="1067" t="s">
        <v>4353</v>
      </c>
      <c r="H1121" s="1068">
        <v>1</v>
      </c>
      <c r="I1121" s="2"/>
      <c r="K1121" s="1072"/>
    </row>
    <row r="1122" spans="1:11" x14ac:dyDescent="0.2">
      <c r="A1122" s="977" t="str">
        <f t="shared" si="34"/>
        <v>EF_10_17</v>
      </c>
      <c r="B1122" s="979">
        <f t="shared" si="35"/>
        <v>17</v>
      </c>
      <c r="C1122" s="1069" t="s">
        <v>111</v>
      </c>
      <c r="D1122" s="1072">
        <v>10</v>
      </c>
      <c r="E1122" s="1070">
        <v>1120</v>
      </c>
      <c r="F1122" s="1066" t="s">
        <v>4354</v>
      </c>
      <c r="G1122" s="1067" t="s">
        <v>4355</v>
      </c>
      <c r="H1122" s="1068">
        <v>1</v>
      </c>
      <c r="I1122" s="2"/>
      <c r="K1122" s="1072"/>
    </row>
    <row r="1123" spans="1:11" x14ac:dyDescent="0.2">
      <c r="A1123" s="977" t="str">
        <f t="shared" si="34"/>
        <v>EF_10_18</v>
      </c>
      <c r="B1123" s="979">
        <f t="shared" si="35"/>
        <v>18</v>
      </c>
      <c r="C1123" s="1069" t="s">
        <v>111</v>
      </c>
      <c r="D1123" s="1072">
        <v>10</v>
      </c>
      <c r="E1123" s="1070">
        <v>1121</v>
      </c>
      <c r="F1123" s="1066" t="s">
        <v>4356</v>
      </c>
      <c r="G1123" s="1067" t="s">
        <v>4357</v>
      </c>
      <c r="H1123" s="1068">
        <v>1</v>
      </c>
      <c r="I1123" s="2"/>
      <c r="K1123" s="1072"/>
    </row>
    <row r="1124" spans="1:11" x14ac:dyDescent="0.2">
      <c r="A1124" s="977" t="str">
        <f t="shared" si="34"/>
        <v>EF_10_19</v>
      </c>
      <c r="B1124" s="979">
        <f t="shared" si="35"/>
        <v>19</v>
      </c>
      <c r="C1124" s="1069" t="s">
        <v>111</v>
      </c>
      <c r="D1124" s="1072">
        <v>10</v>
      </c>
      <c r="E1124" s="1070">
        <v>1122</v>
      </c>
      <c r="F1124" s="1066" t="s">
        <v>4358</v>
      </c>
      <c r="G1124" s="1067" t="s">
        <v>4359</v>
      </c>
      <c r="H1124" s="1068">
        <v>1</v>
      </c>
      <c r="I1124" s="2"/>
      <c r="K1124" s="1072"/>
    </row>
    <row r="1125" spans="1:11" x14ac:dyDescent="0.2">
      <c r="A1125" s="977" t="str">
        <f t="shared" si="34"/>
        <v>EF_10_20</v>
      </c>
      <c r="B1125" s="979">
        <f t="shared" si="35"/>
        <v>20</v>
      </c>
      <c r="C1125" s="1069" t="s">
        <v>111</v>
      </c>
      <c r="D1125" s="1072">
        <v>10</v>
      </c>
      <c r="E1125" s="1070">
        <v>1123</v>
      </c>
      <c r="F1125" s="1066" t="s">
        <v>4360</v>
      </c>
      <c r="G1125" s="1067" t="s">
        <v>4361</v>
      </c>
      <c r="H1125" s="1068">
        <v>1</v>
      </c>
      <c r="I1125" s="2"/>
      <c r="K1125" s="1072"/>
    </row>
    <row r="1126" spans="1:11" x14ac:dyDescent="0.2">
      <c r="A1126" s="977" t="str">
        <f t="shared" si="34"/>
        <v>EF_10_21</v>
      </c>
      <c r="B1126" s="979">
        <f t="shared" si="35"/>
        <v>21</v>
      </c>
      <c r="C1126" s="1069" t="s">
        <v>111</v>
      </c>
      <c r="D1126" s="1072">
        <v>10</v>
      </c>
      <c r="E1126" s="1070">
        <v>1124</v>
      </c>
      <c r="F1126" s="1066" t="s">
        <v>4362</v>
      </c>
      <c r="G1126" s="1067" t="s">
        <v>4363</v>
      </c>
      <c r="H1126" s="1068">
        <v>1</v>
      </c>
      <c r="I1126" s="2"/>
      <c r="K1126" s="1072"/>
    </row>
    <row r="1127" spans="1:11" x14ac:dyDescent="0.2">
      <c r="A1127" s="977" t="str">
        <f t="shared" si="34"/>
        <v>EF_10_22</v>
      </c>
      <c r="B1127" s="979">
        <f t="shared" si="35"/>
        <v>22</v>
      </c>
      <c r="C1127" s="1069" t="s">
        <v>111</v>
      </c>
      <c r="D1127" s="1072">
        <v>10</v>
      </c>
      <c r="E1127" s="1070">
        <v>1125</v>
      </c>
      <c r="F1127" s="1066" t="s">
        <v>4364</v>
      </c>
      <c r="G1127" s="1067" t="s">
        <v>4365</v>
      </c>
      <c r="H1127" s="1068">
        <v>1</v>
      </c>
      <c r="I1127" s="2"/>
      <c r="K1127" s="1072"/>
    </row>
    <row r="1128" spans="1:11" x14ac:dyDescent="0.2">
      <c r="A1128" s="977" t="str">
        <f t="shared" si="34"/>
        <v>EF_10_23</v>
      </c>
      <c r="B1128" s="979">
        <f t="shared" si="35"/>
        <v>23</v>
      </c>
      <c r="C1128" s="1069" t="s">
        <v>111</v>
      </c>
      <c r="D1128" s="1072">
        <v>10</v>
      </c>
      <c r="E1128" s="1070">
        <v>1126</v>
      </c>
      <c r="F1128" s="1066" t="s">
        <v>4366</v>
      </c>
      <c r="G1128" s="1067" t="s">
        <v>4367</v>
      </c>
      <c r="H1128" s="1068">
        <v>1</v>
      </c>
      <c r="I1128" s="2"/>
      <c r="K1128" s="1072"/>
    </row>
    <row r="1129" spans="1:11" x14ac:dyDescent="0.2">
      <c r="A1129" s="977" t="str">
        <f t="shared" si="34"/>
        <v>EF_10_24</v>
      </c>
      <c r="B1129" s="979">
        <f t="shared" si="35"/>
        <v>24</v>
      </c>
      <c r="C1129" s="1069" t="s">
        <v>111</v>
      </c>
      <c r="D1129" s="1072">
        <v>10</v>
      </c>
      <c r="E1129" s="1070">
        <v>1127</v>
      </c>
      <c r="F1129" s="1066" t="s">
        <v>4368</v>
      </c>
      <c r="G1129" s="1067" t="s">
        <v>4369</v>
      </c>
      <c r="H1129" s="1068">
        <v>1</v>
      </c>
      <c r="I1129" s="2"/>
      <c r="K1129" s="1072"/>
    </row>
    <row r="1130" spans="1:11" x14ac:dyDescent="0.2">
      <c r="A1130" s="977" t="str">
        <f t="shared" si="34"/>
        <v>EF_10_25</v>
      </c>
      <c r="B1130" s="979">
        <f t="shared" si="35"/>
        <v>25</v>
      </c>
      <c r="C1130" s="1069" t="s">
        <v>111</v>
      </c>
      <c r="D1130" s="1072">
        <v>10</v>
      </c>
      <c r="E1130" s="1070">
        <v>1128</v>
      </c>
      <c r="F1130" s="1066" t="s">
        <v>4370</v>
      </c>
      <c r="G1130" s="1067" t="s">
        <v>4371</v>
      </c>
      <c r="H1130" s="1068">
        <v>1</v>
      </c>
      <c r="I1130" s="2"/>
      <c r="K1130" s="1072"/>
    </row>
    <row r="1131" spans="1:11" x14ac:dyDescent="0.2">
      <c r="A1131" s="977" t="str">
        <f t="shared" si="34"/>
        <v>EF_10_26</v>
      </c>
      <c r="B1131" s="979">
        <f t="shared" si="35"/>
        <v>26</v>
      </c>
      <c r="C1131" s="1069" t="s">
        <v>111</v>
      </c>
      <c r="D1131" s="1072">
        <v>10</v>
      </c>
      <c r="E1131" s="1070">
        <v>1129</v>
      </c>
      <c r="F1131" s="1066" t="s">
        <v>4372</v>
      </c>
      <c r="G1131" s="1067" t="s">
        <v>4373</v>
      </c>
      <c r="H1131" s="1068">
        <v>1</v>
      </c>
      <c r="I1131" s="2"/>
      <c r="K1131" s="1072"/>
    </row>
    <row r="1132" spans="1:11" x14ac:dyDescent="0.2">
      <c r="A1132" s="977" t="str">
        <f t="shared" si="34"/>
        <v>EF_10_27</v>
      </c>
      <c r="B1132" s="979">
        <f t="shared" si="35"/>
        <v>27</v>
      </c>
      <c r="C1132" s="1069" t="s">
        <v>111</v>
      </c>
      <c r="D1132" s="1072">
        <v>10</v>
      </c>
      <c r="E1132" s="1070">
        <v>1130</v>
      </c>
      <c r="F1132" s="1066" t="s">
        <v>4374</v>
      </c>
      <c r="G1132" s="1067" t="s">
        <v>4375</v>
      </c>
      <c r="H1132" s="1068">
        <v>1</v>
      </c>
      <c r="I1132" s="2"/>
      <c r="K1132" s="1072"/>
    </row>
    <row r="1133" spans="1:11" x14ac:dyDescent="0.2">
      <c r="A1133" s="977" t="str">
        <f t="shared" si="34"/>
        <v>EF_10_28</v>
      </c>
      <c r="B1133" s="979">
        <f t="shared" si="35"/>
        <v>28</v>
      </c>
      <c r="C1133" s="1069" t="s">
        <v>111</v>
      </c>
      <c r="D1133" s="1072">
        <v>10</v>
      </c>
      <c r="E1133" s="1070">
        <v>1131</v>
      </c>
      <c r="F1133" s="1066" t="s">
        <v>4376</v>
      </c>
      <c r="G1133" s="1067" t="s">
        <v>4377</v>
      </c>
      <c r="H1133" s="1068">
        <v>1</v>
      </c>
      <c r="I1133" s="2"/>
      <c r="K1133" s="1072"/>
    </row>
    <row r="1134" spans="1:11" x14ac:dyDescent="0.2">
      <c r="A1134" s="977" t="str">
        <f t="shared" si="34"/>
        <v>EF_10_29</v>
      </c>
      <c r="B1134" s="979">
        <f t="shared" si="35"/>
        <v>29</v>
      </c>
      <c r="C1134" s="1069" t="s">
        <v>111</v>
      </c>
      <c r="D1134" s="1072">
        <v>10</v>
      </c>
      <c r="E1134" s="1070">
        <v>1132</v>
      </c>
      <c r="F1134" s="1066" t="s">
        <v>4378</v>
      </c>
      <c r="G1134" s="1067" t="s">
        <v>4379</v>
      </c>
      <c r="H1134" s="1068">
        <v>1</v>
      </c>
      <c r="I1134" s="2"/>
      <c r="K1134" s="1072"/>
    </row>
    <row r="1135" spans="1:11" x14ac:dyDescent="0.2">
      <c r="A1135" s="977" t="str">
        <f t="shared" si="34"/>
        <v>EF_10_30</v>
      </c>
      <c r="B1135" s="979">
        <f t="shared" si="35"/>
        <v>30</v>
      </c>
      <c r="C1135" s="1069" t="s">
        <v>111</v>
      </c>
      <c r="D1135" s="1072">
        <v>10</v>
      </c>
      <c r="E1135" s="1070">
        <v>1133</v>
      </c>
      <c r="F1135" s="1066" t="s">
        <v>4380</v>
      </c>
      <c r="G1135" s="1067" t="s">
        <v>4381</v>
      </c>
      <c r="H1135" s="1068">
        <v>1</v>
      </c>
      <c r="I1135" s="2"/>
      <c r="K1135" s="1072"/>
    </row>
    <row r="1136" spans="1:11" x14ac:dyDescent="0.2">
      <c r="A1136" s="977" t="str">
        <f t="shared" si="34"/>
        <v>EF_10_31</v>
      </c>
      <c r="B1136" s="979">
        <f t="shared" si="35"/>
        <v>31</v>
      </c>
      <c r="C1136" s="1069" t="s">
        <v>111</v>
      </c>
      <c r="D1136" s="1072">
        <v>10</v>
      </c>
      <c r="E1136" s="1070">
        <v>1134</v>
      </c>
      <c r="F1136" s="1066" t="s">
        <v>4382</v>
      </c>
      <c r="G1136" s="1067" t="s">
        <v>4383</v>
      </c>
      <c r="H1136" s="1068">
        <v>1</v>
      </c>
      <c r="I1136" s="2"/>
      <c r="K1136" s="1072"/>
    </row>
    <row r="1137" spans="1:11" x14ac:dyDescent="0.2">
      <c r="A1137" s="977" t="str">
        <f t="shared" si="34"/>
        <v>EF_10_32</v>
      </c>
      <c r="B1137" s="979">
        <f t="shared" si="35"/>
        <v>32</v>
      </c>
      <c r="C1137" s="1069" t="s">
        <v>111</v>
      </c>
      <c r="D1137" s="1072">
        <v>10</v>
      </c>
      <c r="E1137" s="1070">
        <v>1135</v>
      </c>
      <c r="F1137" s="1066" t="s">
        <v>4384</v>
      </c>
      <c r="G1137" s="1067" t="s">
        <v>4385</v>
      </c>
      <c r="H1137" s="1068">
        <v>1</v>
      </c>
      <c r="I1137" s="2"/>
      <c r="K1137" s="1072"/>
    </row>
    <row r="1138" spans="1:11" x14ac:dyDescent="0.2">
      <c r="A1138" s="977" t="str">
        <f t="shared" si="34"/>
        <v>EF_10_33</v>
      </c>
      <c r="B1138" s="979">
        <f t="shared" si="35"/>
        <v>33</v>
      </c>
      <c r="C1138" s="1069" t="s">
        <v>111</v>
      </c>
      <c r="D1138" s="1072">
        <v>10</v>
      </c>
      <c r="E1138" s="1070">
        <v>1136</v>
      </c>
      <c r="F1138" s="1066" t="s">
        <v>4386</v>
      </c>
      <c r="G1138" s="1067" t="s">
        <v>4387</v>
      </c>
      <c r="H1138" s="1068">
        <v>1</v>
      </c>
      <c r="I1138" s="2"/>
      <c r="K1138" s="1072"/>
    </row>
    <row r="1139" spans="1:11" x14ac:dyDescent="0.2">
      <c r="A1139" s="977" t="str">
        <f t="shared" si="34"/>
        <v>EF_10_34</v>
      </c>
      <c r="B1139" s="979">
        <f t="shared" si="35"/>
        <v>34</v>
      </c>
      <c r="C1139" s="1069" t="s">
        <v>111</v>
      </c>
      <c r="D1139" s="1072">
        <v>10</v>
      </c>
      <c r="E1139" s="1070">
        <v>1137</v>
      </c>
      <c r="F1139" s="1066" t="s">
        <v>4388</v>
      </c>
      <c r="G1139" s="1067" t="s">
        <v>4389</v>
      </c>
      <c r="H1139" s="1068">
        <v>1</v>
      </c>
      <c r="I1139" s="2"/>
      <c r="K1139" s="1072"/>
    </row>
    <row r="1140" spans="1:11" x14ac:dyDescent="0.2">
      <c r="A1140" s="977" t="str">
        <f t="shared" si="34"/>
        <v>EF_10_35</v>
      </c>
      <c r="B1140" s="979">
        <f t="shared" si="35"/>
        <v>35</v>
      </c>
      <c r="C1140" s="1069" t="s">
        <v>111</v>
      </c>
      <c r="D1140" s="1072">
        <v>10</v>
      </c>
      <c r="E1140" s="1070">
        <v>1138</v>
      </c>
      <c r="F1140" s="1066" t="s">
        <v>4390</v>
      </c>
      <c r="G1140" s="1067" t="s">
        <v>4391</v>
      </c>
      <c r="H1140" s="1068">
        <v>1</v>
      </c>
      <c r="I1140" s="2"/>
      <c r="K1140" s="1072"/>
    </row>
    <row r="1141" spans="1:11" x14ac:dyDescent="0.2">
      <c r="A1141" s="977" t="str">
        <f t="shared" si="34"/>
        <v>EF_10_36</v>
      </c>
      <c r="B1141" s="979">
        <f t="shared" si="35"/>
        <v>36</v>
      </c>
      <c r="C1141" s="1069" t="s">
        <v>111</v>
      </c>
      <c r="D1141" s="1072">
        <v>10</v>
      </c>
      <c r="E1141" s="1070">
        <v>1139</v>
      </c>
      <c r="F1141" s="1066" t="s">
        <v>4392</v>
      </c>
      <c r="G1141" s="1067" t="s">
        <v>4393</v>
      </c>
      <c r="H1141" s="1068">
        <v>1</v>
      </c>
      <c r="I1141" s="2"/>
      <c r="K1141" s="1072"/>
    </row>
    <row r="1142" spans="1:11" x14ac:dyDescent="0.2">
      <c r="A1142" s="977" t="str">
        <f t="shared" si="34"/>
        <v>EF_10_37</v>
      </c>
      <c r="B1142" s="979">
        <f t="shared" si="35"/>
        <v>37</v>
      </c>
      <c r="C1142" s="1069" t="s">
        <v>111</v>
      </c>
      <c r="D1142" s="1072">
        <v>10</v>
      </c>
      <c r="E1142" s="1070">
        <v>1140</v>
      </c>
      <c r="F1142" s="1066" t="s">
        <v>4394</v>
      </c>
      <c r="G1142" s="1067" t="s">
        <v>4395</v>
      </c>
      <c r="H1142" s="1068">
        <v>1</v>
      </c>
      <c r="I1142" s="2"/>
      <c r="K1142" s="1072"/>
    </row>
    <row r="1143" spans="1:11" x14ac:dyDescent="0.2">
      <c r="A1143" s="977" t="str">
        <f t="shared" si="34"/>
        <v>EF_10_38</v>
      </c>
      <c r="B1143" s="979">
        <f t="shared" si="35"/>
        <v>38</v>
      </c>
      <c r="C1143" s="1069" t="s">
        <v>111</v>
      </c>
      <c r="D1143" s="1072">
        <v>10</v>
      </c>
      <c r="E1143" s="1070">
        <v>1141</v>
      </c>
      <c r="F1143" s="1066" t="s">
        <v>4396</v>
      </c>
      <c r="G1143" s="1067" t="s">
        <v>4397</v>
      </c>
      <c r="H1143" s="1068">
        <v>1</v>
      </c>
      <c r="I1143" s="2"/>
      <c r="K1143" s="1072"/>
    </row>
    <row r="1144" spans="1:11" x14ac:dyDescent="0.2">
      <c r="A1144" s="977" t="str">
        <f t="shared" si="34"/>
        <v>EF_10_39</v>
      </c>
      <c r="B1144" s="979">
        <f t="shared" si="35"/>
        <v>39</v>
      </c>
      <c r="C1144" s="1069" t="s">
        <v>111</v>
      </c>
      <c r="D1144" s="1072">
        <v>10</v>
      </c>
      <c r="E1144" s="1070">
        <v>1142</v>
      </c>
      <c r="F1144" s="1066" t="s">
        <v>4398</v>
      </c>
      <c r="G1144" s="1067" t="s">
        <v>4399</v>
      </c>
      <c r="H1144" s="1068">
        <v>1</v>
      </c>
      <c r="I1144" s="2"/>
      <c r="K1144" s="1072"/>
    </row>
    <row r="1145" spans="1:11" x14ac:dyDescent="0.2">
      <c r="A1145" s="977" t="str">
        <f t="shared" si="34"/>
        <v>EF_10_40</v>
      </c>
      <c r="B1145" s="979">
        <f t="shared" si="35"/>
        <v>40</v>
      </c>
      <c r="C1145" s="1069" t="s">
        <v>111</v>
      </c>
      <c r="D1145" s="1072">
        <v>10</v>
      </c>
      <c r="E1145" s="1070">
        <v>1143</v>
      </c>
      <c r="F1145" s="1066" t="s">
        <v>4400</v>
      </c>
      <c r="G1145" s="1067" t="s">
        <v>4401</v>
      </c>
      <c r="H1145" s="1068">
        <v>1</v>
      </c>
      <c r="I1145" s="2"/>
      <c r="K1145" s="1072"/>
    </row>
    <row r="1146" spans="1:11" x14ac:dyDescent="0.2">
      <c r="A1146" s="977" t="str">
        <f t="shared" si="34"/>
        <v>EF_10_41</v>
      </c>
      <c r="B1146" s="979">
        <f t="shared" si="35"/>
        <v>41</v>
      </c>
      <c r="C1146" s="1069" t="s">
        <v>111</v>
      </c>
      <c r="D1146" s="1072">
        <v>10</v>
      </c>
      <c r="E1146" s="1070">
        <v>1144</v>
      </c>
      <c r="F1146" s="1066" t="s">
        <v>4402</v>
      </c>
      <c r="G1146" s="1067" t="s">
        <v>4403</v>
      </c>
      <c r="H1146" s="1068">
        <v>1</v>
      </c>
      <c r="I1146" s="2"/>
      <c r="K1146" s="1072"/>
    </row>
    <row r="1147" spans="1:11" x14ac:dyDescent="0.2">
      <c r="A1147" s="977" t="str">
        <f t="shared" si="34"/>
        <v>EF_10_42</v>
      </c>
      <c r="B1147" s="979">
        <f t="shared" si="35"/>
        <v>42</v>
      </c>
      <c r="C1147" s="1069" t="s">
        <v>111</v>
      </c>
      <c r="D1147" s="1072">
        <v>10</v>
      </c>
      <c r="E1147" s="1070">
        <v>1145</v>
      </c>
      <c r="F1147" s="1066" t="s">
        <v>4404</v>
      </c>
      <c r="G1147" s="1067" t="s">
        <v>4405</v>
      </c>
      <c r="H1147" s="1068">
        <v>1</v>
      </c>
      <c r="I1147" s="2"/>
      <c r="K1147" s="1072"/>
    </row>
    <row r="1148" spans="1:11" x14ac:dyDescent="0.2">
      <c r="A1148" s="977" t="str">
        <f t="shared" si="34"/>
        <v>EF_10_43</v>
      </c>
      <c r="B1148" s="979">
        <f t="shared" si="35"/>
        <v>43</v>
      </c>
      <c r="C1148" s="1069" t="s">
        <v>111</v>
      </c>
      <c r="D1148" s="1072">
        <v>10</v>
      </c>
      <c r="E1148" s="1070">
        <v>1146</v>
      </c>
      <c r="F1148" s="1066" t="s">
        <v>4406</v>
      </c>
      <c r="G1148" s="1067" t="s">
        <v>4407</v>
      </c>
      <c r="H1148" s="1068">
        <v>1</v>
      </c>
      <c r="I1148" s="2"/>
      <c r="K1148" s="1072"/>
    </row>
    <row r="1149" spans="1:11" x14ac:dyDescent="0.2">
      <c r="A1149" s="977" t="str">
        <f t="shared" si="34"/>
        <v>EF_10_44</v>
      </c>
      <c r="B1149" s="979">
        <f t="shared" si="35"/>
        <v>44</v>
      </c>
      <c r="C1149" s="1069" t="s">
        <v>111</v>
      </c>
      <c r="D1149" s="1072">
        <v>10</v>
      </c>
      <c r="E1149" s="1070">
        <v>1147</v>
      </c>
      <c r="F1149" s="1066" t="s">
        <v>4408</v>
      </c>
      <c r="G1149" s="1067" t="s">
        <v>4409</v>
      </c>
      <c r="H1149" s="1068">
        <v>1</v>
      </c>
      <c r="I1149" s="2"/>
      <c r="K1149" s="1072"/>
    </row>
    <row r="1150" spans="1:11" x14ac:dyDescent="0.2">
      <c r="A1150" s="977" t="str">
        <f t="shared" si="34"/>
        <v>EF_10_45</v>
      </c>
      <c r="B1150" s="979">
        <f t="shared" si="35"/>
        <v>45</v>
      </c>
      <c r="C1150" s="1069" t="s">
        <v>111</v>
      </c>
      <c r="D1150" s="1072">
        <v>10</v>
      </c>
      <c r="E1150" s="1070">
        <v>1148</v>
      </c>
      <c r="F1150" s="1066" t="s">
        <v>4410</v>
      </c>
      <c r="G1150" s="1067" t="s">
        <v>4411</v>
      </c>
      <c r="H1150" s="1068">
        <v>1</v>
      </c>
      <c r="I1150" s="2"/>
      <c r="K1150" s="1072"/>
    </row>
    <row r="1151" spans="1:11" x14ac:dyDescent="0.2">
      <c r="A1151" s="977" t="str">
        <f t="shared" si="34"/>
        <v>EF_10_46</v>
      </c>
      <c r="B1151" s="979">
        <f t="shared" si="35"/>
        <v>46</v>
      </c>
      <c r="C1151" s="1069" t="s">
        <v>111</v>
      </c>
      <c r="D1151" s="1072">
        <v>10</v>
      </c>
      <c r="E1151" s="1070">
        <v>1149</v>
      </c>
      <c r="F1151" s="1066" t="s">
        <v>4412</v>
      </c>
      <c r="G1151" s="1067" t="s">
        <v>4413</v>
      </c>
      <c r="H1151" s="1068">
        <v>1</v>
      </c>
      <c r="I1151" s="2"/>
      <c r="K1151" s="1072"/>
    </row>
    <row r="1152" spans="1:11" x14ac:dyDescent="0.2">
      <c r="A1152" s="977" t="str">
        <f t="shared" si="34"/>
        <v>EF_10_47</v>
      </c>
      <c r="B1152" s="979">
        <f t="shared" si="35"/>
        <v>47</v>
      </c>
      <c r="C1152" s="1069" t="s">
        <v>111</v>
      </c>
      <c r="D1152" s="1072">
        <v>10</v>
      </c>
      <c r="E1152" s="1070">
        <v>1150</v>
      </c>
      <c r="F1152" s="1066" t="s">
        <v>4414</v>
      </c>
      <c r="G1152" s="1067" t="s">
        <v>4415</v>
      </c>
      <c r="H1152" s="1068">
        <v>1</v>
      </c>
      <c r="I1152" s="2"/>
      <c r="K1152" s="1072"/>
    </row>
    <row r="1153" spans="1:11" x14ac:dyDescent="0.2">
      <c r="A1153" s="977" t="str">
        <f t="shared" si="34"/>
        <v>EF_10_48</v>
      </c>
      <c r="B1153" s="979">
        <f t="shared" si="35"/>
        <v>48</v>
      </c>
      <c r="C1153" s="1069" t="s">
        <v>111</v>
      </c>
      <c r="D1153" s="1072">
        <v>10</v>
      </c>
      <c r="E1153" s="1070">
        <v>1151</v>
      </c>
      <c r="F1153" s="1066" t="s">
        <v>4416</v>
      </c>
      <c r="G1153" s="1067" t="s">
        <v>4417</v>
      </c>
      <c r="H1153" s="1068">
        <v>1</v>
      </c>
      <c r="I1153" s="2"/>
      <c r="K1153" s="1072"/>
    </row>
    <row r="1154" spans="1:11" x14ac:dyDescent="0.2">
      <c r="A1154" s="977" t="str">
        <f t="shared" si="34"/>
        <v>EF_10_49</v>
      </c>
      <c r="B1154" s="979">
        <f t="shared" si="35"/>
        <v>49</v>
      </c>
      <c r="C1154" s="1069" t="s">
        <v>111</v>
      </c>
      <c r="D1154" s="1072">
        <v>10</v>
      </c>
      <c r="E1154" s="1070">
        <v>1152</v>
      </c>
      <c r="F1154" s="1066" t="s">
        <v>4418</v>
      </c>
      <c r="G1154" s="1067" t="s">
        <v>4419</v>
      </c>
      <c r="H1154" s="1068">
        <v>1</v>
      </c>
      <c r="I1154" s="2"/>
      <c r="K1154" s="1072"/>
    </row>
    <row r="1155" spans="1:11" x14ac:dyDescent="0.2">
      <c r="A1155" s="977" t="str">
        <f t="shared" ref="A1155:A1218" si="36">CONCATENATE(C1155,"_",D1155,"_",B1155)</f>
        <v>EF_10_50</v>
      </c>
      <c r="B1155" s="979">
        <f t="shared" si="35"/>
        <v>50</v>
      </c>
      <c r="C1155" s="1069" t="s">
        <v>111</v>
      </c>
      <c r="D1155" s="1072">
        <v>10</v>
      </c>
      <c r="E1155" s="1070">
        <v>1153</v>
      </c>
      <c r="F1155" s="1066" t="s">
        <v>4420</v>
      </c>
      <c r="G1155" s="1067" t="s">
        <v>4421</v>
      </c>
      <c r="H1155" s="1068">
        <v>1</v>
      </c>
      <c r="I1155" s="2"/>
      <c r="K1155" s="1072"/>
    </row>
    <row r="1156" spans="1:11" x14ac:dyDescent="0.2">
      <c r="A1156" s="977" t="str">
        <f t="shared" si="36"/>
        <v>EF_10_51</v>
      </c>
      <c r="B1156" s="979">
        <f t="shared" si="35"/>
        <v>51</v>
      </c>
      <c r="C1156" s="1069" t="s">
        <v>111</v>
      </c>
      <c r="D1156" s="1072">
        <v>10</v>
      </c>
      <c r="E1156" s="1070">
        <v>1154</v>
      </c>
      <c r="F1156" s="1066" t="s">
        <v>4422</v>
      </c>
      <c r="G1156" s="1067" t="s">
        <v>4423</v>
      </c>
      <c r="H1156" s="1068">
        <v>1</v>
      </c>
      <c r="I1156" s="2"/>
      <c r="K1156" s="1072"/>
    </row>
    <row r="1157" spans="1:11" x14ac:dyDescent="0.2">
      <c r="A1157" s="977" t="str">
        <f t="shared" si="36"/>
        <v>EF_10_52</v>
      </c>
      <c r="B1157" s="979">
        <f t="shared" ref="B1157:B1220" si="37">IF(D1157&lt;&gt;"",IF(D1157=D1156,B1156+1,1),0)</f>
        <v>52</v>
      </c>
      <c r="C1157" s="1069" t="s">
        <v>111</v>
      </c>
      <c r="D1157" s="1072">
        <v>10</v>
      </c>
      <c r="E1157" s="1070">
        <v>1155</v>
      </c>
      <c r="F1157" s="1066" t="s">
        <v>4424</v>
      </c>
      <c r="G1157" s="1067" t="s">
        <v>4425</v>
      </c>
      <c r="H1157" s="1068">
        <v>1</v>
      </c>
      <c r="I1157" s="2"/>
      <c r="K1157" s="1072"/>
    </row>
    <row r="1158" spans="1:11" x14ac:dyDescent="0.2">
      <c r="A1158" s="977" t="str">
        <f t="shared" si="36"/>
        <v>EF_10_53</v>
      </c>
      <c r="B1158" s="979">
        <f t="shared" si="37"/>
        <v>53</v>
      </c>
      <c r="C1158" s="1069" t="s">
        <v>111</v>
      </c>
      <c r="D1158" s="1072">
        <v>10</v>
      </c>
      <c r="E1158" s="1070">
        <v>1156</v>
      </c>
      <c r="F1158" s="1066" t="s">
        <v>4426</v>
      </c>
      <c r="G1158" s="1067" t="s">
        <v>4427</v>
      </c>
      <c r="H1158" s="1068">
        <v>1</v>
      </c>
      <c r="I1158" s="2"/>
      <c r="K1158" s="1072"/>
    </row>
    <row r="1159" spans="1:11" x14ac:dyDescent="0.2">
      <c r="A1159" s="977" t="str">
        <f t="shared" si="36"/>
        <v>EF_10_54</v>
      </c>
      <c r="B1159" s="979">
        <f t="shared" si="37"/>
        <v>54</v>
      </c>
      <c r="C1159" s="1069" t="s">
        <v>111</v>
      </c>
      <c r="D1159" s="1072">
        <v>10</v>
      </c>
      <c r="E1159" s="1070">
        <v>1157</v>
      </c>
      <c r="F1159" s="1066" t="s">
        <v>4428</v>
      </c>
      <c r="G1159" s="1067" t="s">
        <v>4429</v>
      </c>
      <c r="H1159" s="1068">
        <v>1</v>
      </c>
      <c r="I1159" s="2"/>
      <c r="K1159" s="1072"/>
    </row>
    <row r="1160" spans="1:11" x14ac:dyDescent="0.2">
      <c r="A1160" s="977" t="str">
        <f t="shared" si="36"/>
        <v>EF_10_55</v>
      </c>
      <c r="B1160" s="979">
        <f t="shared" si="37"/>
        <v>55</v>
      </c>
      <c r="C1160" s="1069" t="s">
        <v>111</v>
      </c>
      <c r="D1160" s="1072">
        <v>10</v>
      </c>
      <c r="E1160" s="1070">
        <v>1158</v>
      </c>
      <c r="F1160" s="1066" t="s">
        <v>4430</v>
      </c>
      <c r="G1160" s="1067" t="s">
        <v>4431</v>
      </c>
      <c r="H1160" s="1068">
        <v>1</v>
      </c>
      <c r="I1160" s="2"/>
      <c r="K1160" s="1072"/>
    </row>
    <row r="1161" spans="1:11" x14ac:dyDescent="0.2">
      <c r="A1161" s="977" t="str">
        <f t="shared" si="36"/>
        <v>EF_10_56</v>
      </c>
      <c r="B1161" s="979">
        <f t="shared" si="37"/>
        <v>56</v>
      </c>
      <c r="C1161" s="1069" t="s">
        <v>111</v>
      </c>
      <c r="D1161" s="1072">
        <v>10</v>
      </c>
      <c r="E1161" s="1070">
        <v>1159</v>
      </c>
      <c r="F1161" s="1066" t="s">
        <v>4432</v>
      </c>
      <c r="G1161" s="1067" t="s">
        <v>4433</v>
      </c>
      <c r="H1161" s="1068">
        <v>1</v>
      </c>
      <c r="I1161" s="2"/>
      <c r="K1161" s="1072"/>
    </row>
    <row r="1162" spans="1:11" x14ac:dyDescent="0.2">
      <c r="A1162" s="977" t="str">
        <f t="shared" si="36"/>
        <v>EF_10_57</v>
      </c>
      <c r="B1162" s="979">
        <f t="shared" si="37"/>
        <v>57</v>
      </c>
      <c r="C1162" s="1069" t="s">
        <v>111</v>
      </c>
      <c r="D1162" s="1072">
        <v>10</v>
      </c>
      <c r="E1162" s="1070">
        <v>1160</v>
      </c>
      <c r="F1162" s="1066" t="s">
        <v>4434</v>
      </c>
      <c r="G1162" s="1067" t="s">
        <v>4435</v>
      </c>
      <c r="H1162" s="1068">
        <v>1</v>
      </c>
      <c r="I1162" s="2"/>
      <c r="K1162" s="1072"/>
    </row>
    <row r="1163" spans="1:11" x14ac:dyDescent="0.2">
      <c r="A1163" s="977" t="str">
        <f t="shared" si="36"/>
        <v>EF_10_58</v>
      </c>
      <c r="B1163" s="979">
        <f t="shared" si="37"/>
        <v>58</v>
      </c>
      <c r="C1163" s="1069" t="s">
        <v>111</v>
      </c>
      <c r="D1163" s="1072">
        <v>10</v>
      </c>
      <c r="E1163" s="1070">
        <v>1161</v>
      </c>
      <c r="F1163" s="1066" t="s">
        <v>4436</v>
      </c>
      <c r="G1163" s="1067" t="s">
        <v>4437</v>
      </c>
      <c r="H1163" s="1068">
        <v>1</v>
      </c>
      <c r="I1163" s="2"/>
      <c r="K1163" s="1072"/>
    </row>
    <row r="1164" spans="1:11" x14ac:dyDescent="0.2">
      <c r="A1164" s="977" t="str">
        <f t="shared" si="36"/>
        <v>EF_10_59</v>
      </c>
      <c r="B1164" s="979">
        <f t="shared" si="37"/>
        <v>59</v>
      </c>
      <c r="C1164" s="1069" t="s">
        <v>111</v>
      </c>
      <c r="D1164" s="1072">
        <v>10</v>
      </c>
      <c r="E1164" s="1070">
        <v>1162</v>
      </c>
      <c r="F1164" s="1066" t="s">
        <v>4438</v>
      </c>
      <c r="G1164" s="1067" t="s">
        <v>4439</v>
      </c>
      <c r="H1164" s="1068">
        <v>1</v>
      </c>
      <c r="I1164" s="2"/>
      <c r="K1164" s="1072"/>
    </row>
    <row r="1165" spans="1:11" x14ac:dyDescent="0.2">
      <c r="A1165" s="977" t="str">
        <f t="shared" si="36"/>
        <v>EF_10_60</v>
      </c>
      <c r="B1165" s="979">
        <f t="shared" si="37"/>
        <v>60</v>
      </c>
      <c r="C1165" s="1069" t="s">
        <v>111</v>
      </c>
      <c r="D1165" s="1072">
        <v>10</v>
      </c>
      <c r="E1165" s="1070">
        <v>1163</v>
      </c>
      <c r="F1165" s="1066" t="s">
        <v>4440</v>
      </c>
      <c r="G1165" s="1067" t="s">
        <v>4441</v>
      </c>
      <c r="H1165" s="1068">
        <v>1</v>
      </c>
      <c r="I1165" s="2"/>
      <c r="K1165" s="1072"/>
    </row>
    <row r="1166" spans="1:11" x14ac:dyDescent="0.2">
      <c r="A1166" s="977" t="str">
        <f t="shared" si="36"/>
        <v>EF_10_61</v>
      </c>
      <c r="B1166" s="979">
        <f t="shared" si="37"/>
        <v>61</v>
      </c>
      <c r="C1166" s="1069" t="s">
        <v>111</v>
      </c>
      <c r="D1166" s="1072">
        <v>10</v>
      </c>
      <c r="E1166" s="1070">
        <v>1164</v>
      </c>
      <c r="F1166" s="1066" t="s">
        <v>4442</v>
      </c>
      <c r="G1166" s="1067" t="s">
        <v>4443</v>
      </c>
      <c r="H1166" s="1068">
        <v>1</v>
      </c>
      <c r="I1166" s="2"/>
      <c r="K1166" s="1072"/>
    </row>
    <row r="1167" spans="1:11" x14ac:dyDescent="0.2">
      <c r="A1167" s="977" t="str">
        <f t="shared" si="36"/>
        <v>EF_10_62</v>
      </c>
      <c r="B1167" s="979">
        <f t="shared" si="37"/>
        <v>62</v>
      </c>
      <c r="C1167" s="1069" t="s">
        <v>111</v>
      </c>
      <c r="D1167" s="1072">
        <v>10</v>
      </c>
      <c r="E1167" s="1070">
        <v>1165</v>
      </c>
      <c r="F1167" s="1066" t="s">
        <v>4444</v>
      </c>
      <c r="G1167" s="1067" t="s">
        <v>4445</v>
      </c>
      <c r="H1167" s="1068">
        <v>1</v>
      </c>
      <c r="I1167" s="2"/>
      <c r="K1167" s="1072"/>
    </row>
    <row r="1168" spans="1:11" x14ac:dyDescent="0.2">
      <c r="A1168" s="977" t="str">
        <f t="shared" si="36"/>
        <v>EF_10_63</v>
      </c>
      <c r="B1168" s="979">
        <f t="shared" si="37"/>
        <v>63</v>
      </c>
      <c r="C1168" s="1069" t="s">
        <v>111</v>
      </c>
      <c r="D1168" s="1072">
        <v>10</v>
      </c>
      <c r="E1168" s="1070">
        <v>1166</v>
      </c>
      <c r="F1168" s="1066" t="s">
        <v>4446</v>
      </c>
      <c r="G1168" s="1067" t="s">
        <v>4447</v>
      </c>
      <c r="H1168" s="1068">
        <v>1</v>
      </c>
      <c r="I1168" s="2"/>
      <c r="K1168" s="1072"/>
    </row>
    <row r="1169" spans="1:11" x14ac:dyDescent="0.2">
      <c r="A1169" s="977" t="str">
        <f t="shared" si="36"/>
        <v>EF_10_64</v>
      </c>
      <c r="B1169" s="979">
        <f t="shared" si="37"/>
        <v>64</v>
      </c>
      <c r="C1169" s="1069" t="s">
        <v>111</v>
      </c>
      <c r="D1169" s="1072">
        <v>10</v>
      </c>
      <c r="E1169" s="1070">
        <v>1167</v>
      </c>
      <c r="F1169" s="1066" t="s">
        <v>4448</v>
      </c>
      <c r="G1169" s="1067" t="s">
        <v>4449</v>
      </c>
      <c r="H1169" s="1068">
        <v>1</v>
      </c>
      <c r="I1169" s="2"/>
      <c r="K1169" s="1072"/>
    </row>
    <row r="1170" spans="1:11" x14ac:dyDescent="0.2">
      <c r="A1170" s="977" t="str">
        <f t="shared" si="36"/>
        <v>EF_10_65</v>
      </c>
      <c r="B1170" s="979">
        <f t="shared" si="37"/>
        <v>65</v>
      </c>
      <c r="C1170" s="1069" t="s">
        <v>111</v>
      </c>
      <c r="D1170" s="1072">
        <v>10</v>
      </c>
      <c r="E1170" s="1070">
        <v>1168</v>
      </c>
      <c r="F1170" s="1066" t="s">
        <v>4450</v>
      </c>
      <c r="G1170" s="1067" t="s">
        <v>4451</v>
      </c>
      <c r="H1170" s="1068">
        <v>1</v>
      </c>
      <c r="I1170" s="2"/>
      <c r="K1170" s="1072"/>
    </row>
    <row r="1171" spans="1:11" x14ac:dyDescent="0.2">
      <c r="A1171" s="977" t="str">
        <f t="shared" si="36"/>
        <v>EF_10_66</v>
      </c>
      <c r="B1171" s="979">
        <f t="shared" si="37"/>
        <v>66</v>
      </c>
      <c r="C1171" s="1069" t="s">
        <v>111</v>
      </c>
      <c r="D1171" s="1072">
        <v>10</v>
      </c>
      <c r="E1171" s="1070">
        <v>1169</v>
      </c>
      <c r="F1171" s="1066" t="s">
        <v>4452</v>
      </c>
      <c r="G1171" s="1067" t="s">
        <v>4453</v>
      </c>
      <c r="H1171" s="1068">
        <v>1</v>
      </c>
      <c r="I1171" s="2"/>
      <c r="K1171" s="1072"/>
    </row>
    <row r="1172" spans="1:11" x14ac:dyDescent="0.2">
      <c r="A1172" s="977" t="str">
        <f t="shared" si="36"/>
        <v>EF_10_67</v>
      </c>
      <c r="B1172" s="979">
        <f t="shared" si="37"/>
        <v>67</v>
      </c>
      <c r="C1172" s="1069" t="s">
        <v>111</v>
      </c>
      <c r="D1172" s="1072">
        <v>10</v>
      </c>
      <c r="E1172" s="1070">
        <v>1170</v>
      </c>
      <c r="F1172" s="1066" t="s">
        <v>4454</v>
      </c>
      <c r="G1172" s="1067" t="s">
        <v>4455</v>
      </c>
      <c r="H1172" s="1068">
        <v>1</v>
      </c>
      <c r="I1172" s="2"/>
      <c r="K1172" s="1072"/>
    </row>
    <row r="1173" spans="1:11" x14ac:dyDescent="0.2">
      <c r="A1173" s="977" t="str">
        <f t="shared" si="36"/>
        <v>EF_10_68</v>
      </c>
      <c r="B1173" s="979">
        <f t="shared" si="37"/>
        <v>68</v>
      </c>
      <c r="C1173" s="1069" t="s">
        <v>111</v>
      </c>
      <c r="D1173" s="1072">
        <v>10</v>
      </c>
      <c r="E1173" s="1070">
        <v>1171</v>
      </c>
      <c r="F1173" s="1066" t="s">
        <v>4456</v>
      </c>
      <c r="G1173" s="1067" t="s">
        <v>4457</v>
      </c>
      <c r="H1173" s="1068">
        <v>1</v>
      </c>
      <c r="I1173" s="2"/>
      <c r="K1173" s="1072"/>
    </row>
    <row r="1174" spans="1:11" x14ac:dyDescent="0.2">
      <c r="A1174" s="977" t="str">
        <f t="shared" si="36"/>
        <v>EF_10_69</v>
      </c>
      <c r="B1174" s="979">
        <f t="shared" si="37"/>
        <v>69</v>
      </c>
      <c r="C1174" s="1069" t="s">
        <v>111</v>
      </c>
      <c r="D1174" s="1072">
        <v>10</v>
      </c>
      <c r="E1174" s="1070">
        <v>1172</v>
      </c>
      <c r="F1174" s="1066" t="s">
        <v>4458</v>
      </c>
      <c r="G1174" s="1067" t="s">
        <v>4459</v>
      </c>
      <c r="H1174" s="1068">
        <v>1</v>
      </c>
      <c r="I1174" s="2"/>
      <c r="K1174" s="1072"/>
    </row>
    <row r="1175" spans="1:11" x14ac:dyDescent="0.2">
      <c r="A1175" s="977" t="str">
        <f t="shared" si="36"/>
        <v>EF_10_70</v>
      </c>
      <c r="B1175" s="979">
        <f t="shared" si="37"/>
        <v>70</v>
      </c>
      <c r="C1175" s="1069" t="s">
        <v>111</v>
      </c>
      <c r="D1175" s="1072">
        <v>10</v>
      </c>
      <c r="E1175" s="1070">
        <v>1173</v>
      </c>
      <c r="F1175" s="1066" t="s">
        <v>4460</v>
      </c>
      <c r="G1175" s="1067" t="s">
        <v>4461</v>
      </c>
      <c r="H1175" s="1068">
        <v>1</v>
      </c>
      <c r="I1175" s="2"/>
      <c r="K1175" s="1072"/>
    </row>
    <row r="1176" spans="1:11" x14ac:dyDescent="0.2">
      <c r="A1176" s="977" t="str">
        <f t="shared" si="36"/>
        <v>EF_10_71</v>
      </c>
      <c r="B1176" s="979">
        <f t="shared" si="37"/>
        <v>71</v>
      </c>
      <c r="C1176" s="1069" t="s">
        <v>111</v>
      </c>
      <c r="D1176" s="1072">
        <v>10</v>
      </c>
      <c r="E1176" s="1070">
        <v>1174</v>
      </c>
      <c r="F1176" s="1066" t="s">
        <v>4462</v>
      </c>
      <c r="G1176" s="1067" t="s">
        <v>4463</v>
      </c>
      <c r="H1176" s="1068">
        <v>1</v>
      </c>
      <c r="I1176" s="2"/>
      <c r="K1176" s="1072"/>
    </row>
    <row r="1177" spans="1:11" x14ac:dyDescent="0.2">
      <c r="A1177" s="977" t="str">
        <f t="shared" si="36"/>
        <v>EF_10_72</v>
      </c>
      <c r="B1177" s="979">
        <f t="shared" si="37"/>
        <v>72</v>
      </c>
      <c r="C1177" s="1069" t="s">
        <v>111</v>
      </c>
      <c r="D1177" s="1072">
        <v>10</v>
      </c>
      <c r="E1177" s="1070">
        <v>1175</v>
      </c>
      <c r="F1177" s="1066" t="s">
        <v>4464</v>
      </c>
      <c r="G1177" s="1067" t="s">
        <v>4465</v>
      </c>
      <c r="H1177" s="1068">
        <v>1</v>
      </c>
      <c r="I1177" s="2"/>
      <c r="K1177" s="1072"/>
    </row>
    <row r="1178" spans="1:11" x14ac:dyDescent="0.2">
      <c r="A1178" s="977" t="str">
        <f t="shared" si="36"/>
        <v>EF_10_73</v>
      </c>
      <c r="B1178" s="979">
        <f t="shared" si="37"/>
        <v>73</v>
      </c>
      <c r="C1178" s="1069" t="s">
        <v>111</v>
      </c>
      <c r="D1178" s="1072">
        <v>10</v>
      </c>
      <c r="E1178" s="1070">
        <v>1176</v>
      </c>
      <c r="F1178" s="1066" t="s">
        <v>4466</v>
      </c>
      <c r="G1178" s="1067" t="s">
        <v>4467</v>
      </c>
      <c r="H1178" s="1068">
        <v>1</v>
      </c>
      <c r="I1178" s="2"/>
      <c r="K1178" s="1072"/>
    </row>
    <row r="1179" spans="1:11" x14ac:dyDescent="0.2">
      <c r="A1179" s="977" t="str">
        <f t="shared" si="36"/>
        <v>EF_10_74</v>
      </c>
      <c r="B1179" s="979">
        <f t="shared" si="37"/>
        <v>74</v>
      </c>
      <c r="C1179" s="1069" t="s">
        <v>111</v>
      </c>
      <c r="D1179" s="1072">
        <v>10</v>
      </c>
      <c r="E1179" s="1070">
        <v>1177</v>
      </c>
      <c r="F1179" s="1066" t="s">
        <v>4468</v>
      </c>
      <c r="G1179" s="1067" t="s">
        <v>4469</v>
      </c>
      <c r="H1179" s="1068">
        <v>1</v>
      </c>
      <c r="I1179" s="2"/>
      <c r="K1179" s="1072"/>
    </row>
    <row r="1180" spans="1:11" x14ac:dyDescent="0.2">
      <c r="A1180" s="977" t="str">
        <f t="shared" si="36"/>
        <v>EF_10_75</v>
      </c>
      <c r="B1180" s="979">
        <f t="shared" si="37"/>
        <v>75</v>
      </c>
      <c r="C1180" s="1069" t="s">
        <v>111</v>
      </c>
      <c r="D1180" s="1072">
        <v>10</v>
      </c>
      <c r="E1180" s="1070">
        <v>1178</v>
      </c>
      <c r="F1180" s="1066" t="s">
        <v>4470</v>
      </c>
      <c r="G1180" s="1067" t="s">
        <v>4471</v>
      </c>
      <c r="H1180" s="1068">
        <v>1</v>
      </c>
      <c r="I1180" s="2"/>
      <c r="K1180" s="1072"/>
    </row>
    <row r="1181" spans="1:11" x14ac:dyDescent="0.2">
      <c r="A1181" s="977" t="str">
        <f t="shared" si="36"/>
        <v>EF_10_76</v>
      </c>
      <c r="B1181" s="979">
        <f t="shared" si="37"/>
        <v>76</v>
      </c>
      <c r="C1181" s="1069" t="s">
        <v>111</v>
      </c>
      <c r="D1181" s="1072">
        <v>10</v>
      </c>
      <c r="E1181" s="1070">
        <v>1179</v>
      </c>
      <c r="F1181" s="1066" t="s">
        <v>4472</v>
      </c>
      <c r="G1181" s="1067" t="s">
        <v>4473</v>
      </c>
      <c r="H1181" s="1068">
        <v>1</v>
      </c>
      <c r="I1181" s="2"/>
      <c r="K1181" s="1072"/>
    </row>
    <row r="1182" spans="1:11" x14ac:dyDescent="0.2">
      <c r="A1182" s="977" t="str">
        <f t="shared" si="36"/>
        <v>EF_10_77</v>
      </c>
      <c r="B1182" s="979">
        <f t="shared" si="37"/>
        <v>77</v>
      </c>
      <c r="C1182" s="1069" t="s">
        <v>111</v>
      </c>
      <c r="D1182" s="1072">
        <v>10</v>
      </c>
      <c r="E1182" s="1070">
        <v>1180</v>
      </c>
      <c r="F1182" s="1066" t="s">
        <v>4474</v>
      </c>
      <c r="G1182" s="1067" t="s">
        <v>4475</v>
      </c>
      <c r="H1182" s="1068">
        <v>1</v>
      </c>
      <c r="I1182" s="2"/>
      <c r="K1182" s="1072"/>
    </row>
    <row r="1183" spans="1:11" x14ac:dyDescent="0.2">
      <c r="A1183" s="977" t="str">
        <f t="shared" si="36"/>
        <v>EF_10_78</v>
      </c>
      <c r="B1183" s="979">
        <f t="shared" si="37"/>
        <v>78</v>
      </c>
      <c r="C1183" s="1069" t="s">
        <v>111</v>
      </c>
      <c r="D1183" s="1072">
        <v>10</v>
      </c>
      <c r="E1183" s="1070">
        <v>1181</v>
      </c>
      <c r="F1183" s="1066" t="s">
        <v>4476</v>
      </c>
      <c r="G1183" s="1067" t="s">
        <v>4477</v>
      </c>
      <c r="H1183" s="1068">
        <v>1</v>
      </c>
      <c r="I1183" s="2"/>
      <c r="K1183" s="1072"/>
    </row>
    <row r="1184" spans="1:11" x14ac:dyDescent="0.2">
      <c r="A1184" s="977" t="str">
        <f t="shared" si="36"/>
        <v>EF_10_79</v>
      </c>
      <c r="B1184" s="979">
        <f t="shared" si="37"/>
        <v>79</v>
      </c>
      <c r="C1184" s="1069" t="s">
        <v>111</v>
      </c>
      <c r="D1184" s="1072">
        <v>10</v>
      </c>
      <c r="E1184" s="1070">
        <v>1182</v>
      </c>
      <c r="F1184" s="1066" t="s">
        <v>4478</v>
      </c>
      <c r="G1184" s="1067" t="s">
        <v>4479</v>
      </c>
      <c r="H1184" s="1068">
        <v>1</v>
      </c>
      <c r="I1184" s="2"/>
      <c r="K1184" s="1072"/>
    </row>
    <row r="1185" spans="1:11" x14ac:dyDescent="0.2">
      <c r="A1185" s="977" t="str">
        <f t="shared" si="36"/>
        <v>EF_10_80</v>
      </c>
      <c r="B1185" s="979">
        <f t="shared" si="37"/>
        <v>80</v>
      </c>
      <c r="C1185" s="1069" t="s">
        <v>111</v>
      </c>
      <c r="D1185" s="1072">
        <v>10</v>
      </c>
      <c r="E1185" s="1070">
        <v>1183</v>
      </c>
      <c r="F1185" s="1066" t="s">
        <v>4480</v>
      </c>
      <c r="G1185" s="1067" t="s">
        <v>4481</v>
      </c>
      <c r="H1185" s="1068">
        <v>1</v>
      </c>
      <c r="I1185" s="2"/>
      <c r="K1185" s="1072"/>
    </row>
    <row r="1186" spans="1:11" x14ac:dyDescent="0.2">
      <c r="A1186" s="977" t="str">
        <f t="shared" si="36"/>
        <v>EF_10_81</v>
      </c>
      <c r="B1186" s="979">
        <f t="shared" si="37"/>
        <v>81</v>
      </c>
      <c r="C1186" s="1069" t="s">
        <v>111</v>
      </c>
      <c r="D1186" s="1072">
        <v>10</v>
      </c>
      <c r="E1186" s="1070">
        <v>1184</v>
      </c>
      <c r="F1186" s="1066" t="s">
        <v>4482</v>
      </c>
      <c r="G1186" s="1067" t="s">
        <v>4483</v>
      </c>
      <c r="H1186" s="1068">
        <v>1</v>
      </c>
      <c r="I1186" s="2"/>
      <c r="K1186" s="1072"/>
    </row>
    <row r="1187" spans="1:11" x14ac:dyDescent="0.2">
      <c r="A1187" s="977" t="str">
        <f t="shared" si="36"/>
        <v>EF_10_82</v>
      </c>
      <c r="B1187" s="979">
        <f t="shared" si="37"/>
        <v>82</v>
      </c>
      <c r="C1187" s="1069" t="s">
        <v>111</v>
      </c>
      <c r="D1187" s="1072">
        <v>10</v>
      </c>
      <c r="E1187" s="1070">
        <v>1185</v>
      </c>
      <c r="F1187" s="1066" t="s">
        <v>4484</v>
      </c>
      <c r="G1187" s="1067" t="s">
        <v>4485</v>
      </c>
      <c r="H1187" s="1068">
        <v>1</v>
      </c>
      <c r="I1187" s="2"/>
      <c r="K1187" s="1072"/>
    </row>
    <row r="1188" spans="1:11" x14ac:dyDescent="0.2">
      <c r="A1188" s="977" t="str">
        <f t="shared" si="36"/>
        <v>EF_10_83</v>
      </c>
      <c r="B1188" s="979">
        <f t="shared" si="37"/>
        <v>83</v>
      </c>
      <c r="C1188" s="1069" t="s">
        <v>111</v>
      </c>
      <c r="D1188" s="1072">
        <v>10</v>
      </c>
      <c r="E1188" s="1070">
        <v>1186</v>
      </c>
      <c r="F1188" s="1066" t="s">
        <v>4486</v>
      </c>
      <c r="G1188" s="1067" t="s">
        <v>4487</v>
      </c>
      <c r="H1188" s="1068">
        <v>1</v>
      </c>
      <c r="I1188" s="2"/>
      <c r="K1188" s="1072"/>
    </row>
    <row r="1189" spans="1:11" x14ac:dyDescent="0.2">
      <c r="A1189" s="977" t="str">
        <f t="shared" si="36"/>
        <v>EF_10_84</v>
      </c>
      <c r="B1189" s="979">
        <f t="shared" si="37"/>
        <v>84</v>
      </c>
      <c r="C1189" s="1069" t="s">
        <v>111</v>
      </c>
      <c r="D1189" s="1072">
        <v>10</v>
      </c>
      <c r="E1189" s="1070">
        <v>1187</v>
      </c>
      <c r="F1189" s="1066" t="s">
        <v>4488</v>
      </c>
      <c r="G1189" s="1067" t="s">
        <v>4489</v>
      </c>
      <c r="H1189" s="1068">
        <v>1</v>
      </c>
      <c r="I1189" s="2"/>
      <c r="K1189" s="1072"/>
    </row>
    <row r="1190" spans="1:11" x14ac:dyDescent="0.2">
      <c r="A1190" s="977" t="str">
        <f t="shared" si="36"/>
        <v>EF_10_85</v>
      </c>
      <c r="B1190" s="979">
        <f t="shared" si="37"/>
        <v>85</v>
      </c>
      <c r="C1190" s="1069" t="s">
        <v>111</v>
      </c>
      <c r="D1190" s="1072">
        <v>10</v>
      </c>
      <c r="E1190" s="1070">
        <v>1188</v>
      </c>
      <c r="F1190" s="1066" t="s">
        <v>4490</v>
      </c>
      <c r="G1190" s="1067" t="s">
        <v>4491</v>
      </c>
      <c r="H1190" s="1068">
        <v>1</v>
      </c>
      <c r="I1190" s="2"/>
      <c r="K1190" s="1072"/>
    </row>
    <row r="1191" spans="1:11" x14ac:dyDescent="0.2">
      <c r="A1191" s="977" t="str">
        <f t="shared" si="36"/>
        <v>EF_10_86</v>
      </c>
      <c r="B1191" s="979">
        <f t="shared" si="37"/>
        <v>86</v>
      </c>
      <c r="C1191" s="1069" t="s">
        <v>111</v>
      </c>
      <c r="D1191" s="1072">
        <v>10</v>
      </c>
      <c r="E1191" s="1070">
        <v>1189</v>
      </c>
      <c r="F1191" s="1066" t="s">
        <v>4492</v>
      </c>
      <c r="G1191" s="1067" t="s">
        <v>4493</v>
      </c>
      <c r="H1191" s="1068">
        <v>1</v>
      </c>
      <c r="I1191" s="2"/>
      <c r="K1191" s="1072"/>
    </row>
    <row r="1192" spans="1:11" x14ac:dyDescent="0.2">
      <c r="A1192" s="977" t="str">
        <f t="shared" si="36"/>
        <v>EF_10_87</v>
      </c>
      <c r="B1192" s="979">
        <f t="shared" si="37"/>
        <v>87</v>
      </c>
      <c r="C1192" s="1069" t="s">
        <v>111</v>
      </c>
      <c r="D1192" s="1072">
        <v>10</v>
      </c>
      <c r="E1192" s="1070">
        <v>1190</v>
      </c>
      <c r="F1192" s="1066" t="s">
        <v>4494</v>
      </c>
      <c r="G1192" s="1067" t="s">
        <v>4495</v>
      </c>
      <c r="H1192" s="1068">
        <v>1</v>
      </c>
      <c r="I1192" s="2"/>
      <c r="K1192" s="1072"/>
    </row>
    <row r="1193" spans="1:11" x14ac:dyDescent="0.2">
      <c r="A1193" s="977" t="str">
        <f t="shared" si="36"/>
        <v>EF_10_88</v>
      </c>
      <c r="B1193" s="979">
        <f t="shared" si="37"/>
        <v>88</v>
      </c>
      <c r="C1193" s="1069" t="s">
        <v>111</v>
      </c>
      <c r="D1193" s="1072">
        <v>10</v>
      </c>
      <c r="E1193" s="1070">
        <v>1191</v>
      </c>
      <c r="F1193" s="1066" t="s">
        <v>4496</v>
      </c>
      <c r="G1193" s="1067" t="s">
        <v>4497</v>
      </c>
      <c r="H1193" s="1068">
        <v>1</v>
      </c>
      <c r="I1193" s="2"/>
      <c r="K1193" s="1072"/>
    </row>
    <row r="1194" spans="1:11" x14ac:dyDescent="0.2">
      <c r="A1194" s="977" t="str">
        <f t="shared" si="36"/>
        <v>EF_10_89</v>
      </c>
      <c r="B1194" s="979">
        <f t="shared" si="37"/>
        <v>89</v>
      </c>
      <c r="C1194" s="1069" t="s">
        <v>111</v>
      </c>
      <c r="D1194" s="1072">
        <v>10</v>
      </c>
      <c r="E1194" s="1070">
        <v>1192</v>
      </c>
      <c r="F1194" s="1066" t="s">
        <v>4498</v>
      </c>
      <c r="G1194" s="1067" t="s">
        <v>4499</v>
      </c>
      <c r="H1194" s="1068">
        <v>1</v>
      </c>
      <c r="I1194" s="2"/>
      <c r="K1194" s="1072"/>
    </row>
    <row r="1195" spans="1:11" x14ac:dyDescent="0.2">
      <c r="A1195" s="977" t="str">
        <f t="shared" si="36"/>
        <v>EF_10_90</v>
      </c>
      <c r="B1195" s="979">
        <f t="shared" si="37"/>
        <v>90</v>
      </c>
      <c r="C1195" s="1069" t="s">
        <v>111</v>
      </c>
      <c r="D1195" s="1072">
        <v>10</v>
      </c>
      <c r="E1195" s="1070">
        <v>1193</v>
      </c>
      <c r="F1195" s="1066" t="s">
        <v>4500</v>
      </c>
      <c r="G1195" s="1067" t="s">
        <v>4501</v>
      </c>
      <c r="H1195" s="1068">
        <v>1</v>
      </c>
      <c r="I1195" s="2"/>
      <c r="K1195" s="1072"/>
    </row>
    <row r="1196" spans="1:11" x14ac:dyDescent="0.2">
      <c r="A1196" s="977" t="str">
        <f t="shared" si="36"/>
        <v>EF_10_91</v>
      </c>
      <c r="B1196" s="979">
        <f t="shared" si="37"/>
        <v>91</v>
      </c>
      <c r="C1196" s="1069" t="s">
        <v>111</v>
      </c>
      <c r="D1196" s="1072">
        <v>10</v>
      </c>
      <c r="E1196" s="1070">
        <v>1194</v>
      </c>
      <c r="F1196" s="1066" t="s">
        <v>4502</v>
      </c>
      <c r="G1196" s="1067" t="s">
        <v>4503</v>
      </c>
      <c r="H1196" s="1068">
        <v>1</v>
      </c>
      <c r="I1196" s="2"/>
      <c r="K1196" s="1072"/>
    </row>
    <row r="1197" spans="1:11" x14ac:dyDescent="0.2">
      <c r="A1197" s="977" t="str">
        <f t="shared" si="36"/>
        <v>EF_10_92</v>
      </c>
      <c r="B1197" s="979">
        <f t="shared" si="37"/>
        <v>92</v>
      </c>
      <c r="C1197" s="1069" t="s">
        <v>111</v>
      </c>
      <c r="D1197" s="1072">
        <v>10</v>
      </c>
      <c r="E1197" s="1070">
        <v>1195</v>
      </c>
      <c r="F1197" s="1066" t="s">
        <v>4504</v>
      </c>
      <c r="G1197" s="1067" t="s">
        <v>4505</v>
      </c>
      <c r="H1197" s="1068">
        <v>1</v>
      </c>
      <c r="I1197" s="2"/>
      <c r="K1197" s="1072"/>
    </row>
    <row r="1198" spans="1:11" x14ac:dyDescent="0.2">
      <c r="A1198" s="977" t="str">
        <f t="shared" si="36"/>
        <v>EF_10_93</v>
      </c>
      <c r="B1198" s="979">
        <f t="shared" si="37"/>
        <v>93</v>
      </c>
      <c r="C1198" s="1069" t="s">
        <v>111</v>
      </c>
      <c r="D1198" s="1072">
        <v>10</v>
      </c>
      <c r="E1198" s="1070">
        <v>1196</v>
      </c>
      <c r="F1198" s="1066" t="s">
        <v>4506</v>
      </c>
      <c r="G1198" s="1067" t="s">
        <v>4507</v>
      </c>
      <c r="H1198" s="1068">
        <v>1</v>
      </c>
      <c r="I1198" s="2"/>
      <c r="K1198" s="1072"/>
    </row>
    <row r="1199" spans="1:11" x14ac:dyDescent="0.2">
      <c r="A1199" s="977" t="str">
        <f t="shared" si="36"/>
        <v>EF_10_94</v>
      </c>
      <c r="B1199" s="979">
        <f t="shared" si="37"/>
        <v>94</v>
      </c>
      <c r="C1199" s="1069" t="s">
        <v>111</v>
      </c>
      <c r="D1199" s="1072">
        <v>10</v>
      </c>
      <c r="E1199" s="1070">
        <v>1197</v>
      </c>
      <c r="F1199" s="1066" t="s">
        <v>4508</v>
      </c>
      <c r="G1199" s="1067" t="s">
        <v>4509</v>
      </c>
      <c r="H1199" s="1068">
        <v>1</v>
      </c>
      <c r="I1199" s="2"/>
      <c r="K1199" s="1072"/>
    </row>
    <row r="1200" spans="1:11" x14ac:dyDescent="0.2">
      <c r="A1200" s="977" t="str">
        <f t="shared" si="36"/>
        <v>EF_10_95</v>
      </c>
      <c r="B1200" s="979">
        <f t="shared" si="37"/>
        <v>95</v>
      </c>
      <c r="C1200" s="1069" t="s">
        <v>111</v>
      </c>
      <c r="D1200" s="1072">
        <v>10</v>
      </c>
      <c r="E1200" s="1070">
        <v>1198</v>
      </c>
      <c r="F1200" s="1066" t="s">
        <v>4510</v>
      </c>
      <c r="G1200" s="1067" t="s">
        <v>4511</v>
      </c>
      <c r="H1200" s="1068">
        <v>1</v>
      </c>
      <c r="I1200" s="2"/>
      <c r="K1200" s="1072"/>
    </row>
    <row r="1201" spans="1:11" x14ac:dyDescent="0.2">
      <c r="A1201" s="977" t="str">
        <f t="shared" si="36"/>
        <v>EF_10_96</v>
      </c>
      <c r="B1201" s="979">
        <f t="shared" si="37"/>
        <v>96</v>
      </c>
      <c r="C1201" s="1069" t="s">
        <v>111</v>
      </c>
      <c r="D1201" s="1072">
        <v>10</v>
      </c>
      <c r="E1201" s="1070">
        <v>1199</v>
      </c>
      <c r="F1201" s="1066" t="s">
        <v>4512</v>
      </c>
      <c r="G1201" s="1067" t="s">
        <v>4513</v>
      </c>
      <c r="H1201" s="1068">
        <v>1</v>
      </c>
      <c r="I1201" s="2"/>
      <c r="K1201" s="1072"/>
    </row>
    <row r="1202" spans="1:11" x14ac:dyDescent="0.2">
      <c r="A1202" s="977" t="str">
        <f t="shared" si="36"/>
        <v>EF_10_97</v>
      </c>
      <c r="B1202" s="979">
        <f t="shared" si="37"/>
        <v>97</v>
      </c>
      <c r="C1202" s="1069" t="s">
        <v>111</v>
      </c>
      <c r="D1202" s="1072">
        <v>10</v>
      </c>
      <c r="E1202" s="1070">
        <v>1200</v>
      </c>
      <c r="F1202" s="1066" t="s">
        <v>4514</v>
      </c>
      <c r="G1202" s="1067" t="s">
        <v>4515</v>
      </c>
      <c r="H1202" s="1068">
        <v>1</v>
      </c>
      <c r="I1202" s="2"/>
      <c r="K1202" s="1072"/>
    </row>
    <row r="1203" spans="1:11" x14ac:dyDescent="0.2">
      <c r="A1203" s="977" t="str">
        <f t="shared" si="36"/>
        <v>EF_10_98</v>
      </c>
      <c r="B1203" s="979">
        <f t="shared" si="37"/>
        <v>98</v>
      </c>
      <c r="C1203" s="1069" t="s">
        <v>111</v>
      </c>
      <c r="D1203" s="1072">
        <v>10</v>
      </c>
      <c r="E1203" s="1070">
        <v>1201</v>
      </c>
      <c r="F1203" s="1066" t="s">
        <v>4516</v>
      </c>
      <c r="G1203" s="1067" t="s">
        <v>4517</v>
      </c>
      <c r="H1203" s="1068">
        <v>2</v>
      </c>
      <c r="I1203" s="2"/>
      <c r="K1203" s="1072"/>
    </row>
    <row r="1204" spans="1:11" x14ac:dyDescent="0.2">
      <c r="A1204" s="977" t="str">
        <f t="shared" si="36"/>
        <v>EF_10_99</v>
      </c>
      <c r="B1204" s="979">
        <f t="shared" si="37"/>
        <v>99</v>
      </c>
      <c r="C1204" s="1069" t="s">
        <v>111</v>
      </c>
      <c r="D1204" s="1072">
        <v>10</v>
      </c>
      <c r="E1204" s="1070">
        <v>1202</v>
      </c>
      <c r="F1204" s="1066" t="s">
        <v>4518</v>
      </c>
      <c r="G1204" s="1067" t="s">
        <v>4519</v>
      </c>
      <c r="H1204" s="1068">
        <v>1</v>
      </c>
      <c r="I1204" s="2"/>
      <c r="K1204" s="1072"/>
    </row>
    <row r="1205" spans="1:11" x14ac:dyDescent="0.2">
      <c r="A1205" s="977" t="str">
        <f t="shared" si="36"/>
        <v>EF_10_100</v>
      </c>
      <c r="B1205" s="979">
        <f t="shared" si="37"/>
        <v>100</v>
      </c>
      <c r="C1205" s="1069" t="s">
        <v>111</v>
      </c>
      <c r="D1205" s="1072">
        <v>10</v>
      </c>
      <c r="E1205" s="1070">
        <v>1203</v>
      </c>
      <c r="F1205" s="1066" t="s">
        <v>4520</v>
      </c>
      <c r="G1205" s="1067" t="s">
        <v>4521</v>
      </c>
      <c r="H1205" s="1068">
        <v>1</v>
      </c>
      <c r="I1205" s="2"/>
      <c r="K1205" s="1072"/>
    </row>
    <row r="1206" spans="1:11" x14ac:dyDescent="0.2">
      <c r="A1206" s="977" t="str">
        <f t="shared" si="36"/>
        <v>EF_10_101</v>
      </c>
      <c r="B1206" s="979">
        <f t="shared" si="37"/>
        <v>101</v>
      </c>
      <c r="C1206" s="1069" t="s">
        <v>111</v>
      </c>
      <c r="D1206" s="1072">
        <v>10</v>
      </c>
      <c r="E1206" s="1070">
        <v>1204</v>
      </c>
      <c r="F1206" s="1066" t="s">
        <v>4522</v>
      </c>
      <c r="G1206" s="1067" t="s">
        <v>4523</v>
      </c>
      <c r="H1206" s="1068">
        <v>1</v>
      </c>
      <c r="I1206" s="2"/>
      <c r="K1206" s="1072"/>
    </row>
    <row r="1207" spans="1:11" x14ac:dyDescent="0.2">
      <c r="A1207" s="977" t="str">
        <f t="shared" si="36"/>
        <v>EF_10_102</v>
      </c>
      <c r="B1207" s="979">
        <f t="shared" si="37"/>
        <v>102</v>
      </c>
      <c r="C1207" s="1069" t="s">
        <v>111</v>
      </c>
      <c r="D1207" s="1072">
        <v>10</v>
      </c>
      <c r="E1207" s="1070">
        <v>1205</v>
      </c>
      <c r="F1207" s="1066" t="s">
        <v>4524</v>
      </c>
      <c r="G1207" s="1067" t="s">
        <v>4525</v>
      </c>
      <c r="H1207" s="1068">
        <v>1</v>
      </c>
      <c r="I1207" s="2"/>
      <c r="K1207" s="1072"/>
    </row>
    <row r="1208" spans="1:11" x14ac:dyDescent="0.2">
      <c r="A1208" s="977" t="str">
        <f t="shared" si="36"/>
        <v>EF_10_103</v>
      </c>
      <c r="B1208" s="979">
        <f t="shared" si="37"/>
        <v>103</v>
      </c>
      <c r="C1208" s="1069" t="s">
        <v>111</v>
      </c>
      <c r="D1208" s="1072">
        <v>10</v>
      </c>
      <c r="E1208" s="1070">
        <v>1206</v>
      </c>
      <c r="F1208" s="1066" t="s">
        <v>4526</v>
      </c>
      <c r="G1208" s="1067" t="s">
        <v>4527</v>
      </c>
      <c r="H1208" s="1068">
        <v>1</v>
      </c>
      <c r="I1208" s="2"/>
      <c r="K1208" s="1072"/>
    </row>
    <row r="1209" spans="1:11" x14ac:dyDescent="0.2">
      <c r="A1209" s="977" t="str">
        <f t="shared" si="36"/>
        <v>EF_10_104</v>
      </c>
      <c r="B1209" s="979">
        <f t="shared" si="37"/>
        <v>104</v>
      </c>
      <c r="C1209" s="1069" t="s">
        <v>111</v>
      </c>
      <c r="D1209" s="1072">
        <v>10</v>
      </c>
      <c r="E1209" s="1070">
        <v>1207</v>
      </c>
      <c r="F1209" s="1066" t="s">
        <v>4528</v>
      </c>
      <c r="G1209" s="1067" t="s">
        <v>4529</v>
      </c>
      <c r="H1209" s="1068">
        <v>1</v>
      </c>
      <c r="I1209" s="2"/>
      <c r="K1209" s="1072"/>
    </row>
    <row r="1210" spans="1:11" x14ac:dyDescent="0.2">
      <c r="A1210" s="977" t="str">
        <f t="shared" si="36"/>
        <v>EF_10_105</v>
      </c>
      <c r="B1210" s="979">
        <f t="shared" si="37"/>
        <v>105</v>
      </c>
      <c r="C1210" s="1069" t="s">
        <v>111</v>
      </c>
      <c r="D1210" s="1072">
        <v>10</v>
      </c>
      <c r="E1210" s="1070">
        <v>1208</v>
      </c>
      <c r="F1210" s="1066" t="s">
        <v>4530</v>
      </c>
      <c r="G1210" s="1067" t="s">
        <v>4531</v>
      </c>
      <c r="H1210" s="1068">
        <v>1</v>
      </c>
      <c r="I1210" s="2"/>
      <c r="K1210" s="1072"/>
    </row>
    <row r="1211" spans="1:11" x14ac:dyDescent="0.2">
      <c r="A1211" s="977" t="str">
        <f t="shared" si="36"/>
        <v>EF_10_106</v>
      </c>
      <c r="B1211" s="979">
        <f t="shared" si="37"/>
        <v>106</v>
      </c>
      <c r="C1211" s="1069" t="s">
        <v>111</v>
      </c>
      <c r="D1211" s="1072">
        <v>10</v>
      </c>
      <c r="E1211" s="1070">
        <v>1209</v>
      </c>
      <c r="F1211" s="1066" t="s">
        <v>4532</v>
      </c>
      <c r="G1211" s="1067" t="s">
        <v>4533</v>
      </c>
      <c r="H1211" s="1068">
        <v>1</v>
      </c>
      <c r="I1211" s="2"/>
      <c r="K1211" s="1072"/>
    </row>
    <row r="1212" spans="1:11" x14ac:dyDescent="0.2">
      <c r="A1212" s="977" t="str">
        <f t="shared" si="36"/>
        <v>EF_10_107</v>
      </c>
      <c r="B1212" s="979">
        <f t="shared" si="37"/>
        <v>107</v>
      </c>
      <c r="C1212" s="1069" t="s">
        <v>111</v>
      </c>
      <c r="D1212" s="1072">
        <v>10</v>
      </c>
      <c r="E1212" s="1070">
        <v>1210</v>
      </c>
      <c r="F1212" s="1066" t="s">
        <v>4534</v>
      </c>
      <c r="G1212" s="1067" t="s">
        <v>4535</v>
      </c>
      <c r="H1212" s="1068">
        <v>1</v>
      </c>
      <c r="I1212" s="2"/>
      <c r="K1212" s="1072"/>
    </row>
    <row r="1213" spans="1:11" x14ac:dyDescent="0.2">
      <c r="A1213" s="977" t="str">
        <f t="shared" si="36"/>
        <v>EF_10_108</v>
      </c>
      <c r="B1213" s="979">
        <f t="shared" si="37"/>
        <v>108</v>
      </c>
      <c r="C1213" s="1069" t="s">
        <v>111</v>
      </c>
      <c r="D1213" s="1072">
        <v>10</v>
      </c>
      <c r="E1213" s="1070">
        <v>1211</v>
      </c>
      <c r="F1213" s="1066" t="s">
        <v>4536</v>
      </c>
      <c r="G1213" s="1067" t="s">
        <v>4537</v>
      </c>
      <c r="H1213" s="1068">
        <v>1</v>
      </c>
      <c r="I1213" s="2"/>
      <c r="K1213" s="1072"/>
    </row>
    <row r="1214" spans="1:11" x14ac:dyDescent="0.2">
      <c r="A1214" s="977" t="str">
        <f t="shared" si="36"/>
        <v>EF_10_109</v>
      </c>
      <c r="B1214" s="979">
        <f t="shared" si="37"/>
        <v>109</v>
      </c>
      <c r="C1214" s="1069" t="s">
        <v>111</v>
      </c>
      <c r="D1214" s="1072">
        <v>10</v>
      </c>
      <c r="E1214" s="1070">
        <v>1212</v>
      </c>
      <c r="F1214" s="1066" t="s">
        <v>4538</v>
      </c>
      <c r="G1214" s="1067" t="s">
        <v>4539</v>
      </c>
      <c r="H1214" s="1068">
        <v>1</v>
      </c>
      <c r="I1214" s="2"/>
      <c r="K1214" s="1072"/>
    </row>
    <row r="1215" spans="1:11" x14ac:dyDescent="0.2">
      <c r="A1215" s="977" t="str">
        <f t="shared" si="36"/>
        <v>EF_10_110</v>
      </c>
      <c r="B1215" s="979">
        <f t="shared" si="37"/>
        <v>110</v>
      </c>
      <c r="C1215" s="1069" t="s">
        <v>111</v>
      </c>
      <c r="D1215" s="1072">
        <v>10</v>
      </c>
      <c r="E1215" s="1070">
        <v>1213</v>
      </c>
      <c r="F1215" s="1066" t="s">
        <v>4540</v>
      </c>
      <c r="G1215" s="1067" t="s">
        <v>4541</v>
      </c>
      <c r="H1215" s="1068">
        <v>1</v>
      </c>
      <c r="I1215" s="2"/>
      <c r="K1215" s="1072"/>
    </row>
    <row r="1216" spans="1:11" x14ac:dyDescent="0.2">
      <c r="A1216" s="977" t="str">
        <f t="shared" si="36"/>
        <v>EF_10_111</v>
      </c>
      <c r="B1216" s="979">
        <f t="shared" si="37"/>
        <v>111</v>
      </c>
      <c r="C1216" s="1069" t="s">
        <v>111</v>
      </c>
      <c r="D1216" s="1072">
        <v>10</v>
      </c>
      <c r="E1216" s="1070">
        <v>1214</v>
      </c>
      <c r="F1216" s="1066" t="s">
        <v>4542</v>
      </c>
      <c r="G1216" s="1067" t="s">
        <v>4543</v>
      </c>
      <c r="H1216" s="1068">
        <v>1</v>
      </c>
      <c r="I1216" s="2"/>
      <c r="K1216" s="1072"/>
    </row>
    <row r="1217" spans="1:11" x14ac:dyDescent="0.2">
      <c r="A1217" s="977" t="str">
        <f t="shared" si="36"/>
        <v>EF_10_112</v>
      </c>
      <c r="B1217" s="979">
        <f t="shared" si="37"/>
        <v>112</v>
      </c>
      <c r="C1217" s="1069" t="s">
        <v>111</v>
      </c>
      <c r="D1217" s="1072">
        <v>10</v>
      </c>
      <c r="E1217" s="1070">
        <v>1215</v>
      </c>
      <c r="F1217" s="1066" t="s">
        <v>4544</v>
      </c>
      <c r="G1217" s="1067" t="s">
        <v>4545</v>
      </c>
      <c r="H1217" s="1068">
        <v>1</v>
      </c>
      <c r="I1217" s="2"/>
      <c r="K1217" s="1072"/>
    </row>
    <row r="1218" spans="1:11" x14ac:dyDescent="0.2">
      <c r="A1218" s="977" t="str">
        <f t="shared" si="36"/>
        <v>EF_10_113</v>
      </c>
      <c r="B1218" s="979">
        <f t="shared" si="37"/>
        <v>113</v>
      </c>
      <c r="C1218" s="1069" t="s">
        <v>111</v>
      </c>
      <c r="D1218" s="1072">
        <v>10</v>
      </c>
      <c r="E1218" s="1070">
        <v>1216</v>
      </c>
      <c r="F1218" s="1066" t="s">
        <v>4546</v>
      </c>
      <c r="G1218" s="1067" t="s">
        <v>4547</v>
      </c>
      <c r="H1218" s="1068">
        <v>1</v>
      </c>
      <c r="I1218" s="2"/>
      <c r="K1218" s="1072"/>
    </row>
    <row r="1219" spans="1:11" x14ac:dyDescent="0.2">
      <c r="A1219" s="977" t="str">
        <f t="shared" ref="A1219:A1282" si="38">CONCATENATE(C1219,"_",D1219,"_",B1219)</f>
        <v>EF_10_114</v>
      </c>
      <c r="B1219" s="979">
        <f t="shared" si="37"/>
        <v>114</v>
      </c>
      <c r="C1219" s="1069" t="s">
        <v>111</v>
      </c>
      <c r="D1219" s="1072">
        <v>10</v>
      </c>
      <c r="E1219" s="1070">
        <v>1217</v>
      </c>
      <c r="F1219" s="1066" t="s">
        <v>4548</v>
      </c>
      <c r="G1219" s="1067" t="s">
        <v>4549</v>
      </c>
      <c r="H1219" s="1068">
        <v>1</v>
      </c>
      <c r="I1219" s="2"/>
      <c r="K1219" s="1072"/>
    </row>
    <row r="1220" spans="1:11" x14ac:dyDescent="0.2">
      <c r="A1220" s="977" t="str">
        <f t="shared" si="38"/>
        <v>EF_10_115</v>
      </c>
      <c r="B1220" s="979">
        <f t="shared" si="37"/>
        <v>115</v>
      </c>
      <c r="C1220" s="1069" t="s">
        <v>111</v>
      </c>
      <c r="D1220" s="1072">
        <v>10</v>
      </c>
      <c r="E1220" s="1070">
        <v>1218</v>
      </c>
      <c r="F1220" s="1066" t="s">
        <v>4550</v>
      </c>
      <c r="G1220" s="1067" t="s">
        <v>4551</v>
      </c>
      <c r="H1220" s="1068">
        <v>1</v>
      </c>
      <c r="I1220" s="2"/>
      <c r="K1220" s="1072"/>
    </row>
    <row r="1221" spans="1:11" x14ac:dyDescent="0.2">
      <c r="A1221" s="977" t="str">
        <f t="shared" si="38"/>
        <v>EF_10_116</v>
      </c>
      <c r="B1221" s="979">
        <f t="shared" ref="B1221:B1284" si="39">IF(D1221&lt;&gt;"",IF(D1221=D1220,B1220+1,1),0)</f>
        <v>116</v>
      </c>
      <c r="C1221" s="1069" t="s">
        <v>111</v>
      </c>
      <c r="D1221" s="1072">
        <v>10</v>
      </c>
      <c r="E1221" s="1070">
        <v>1219</v>
      </c>
      <c r="F1221" s="1066" t="s">
        <v>4552</v>
      </c>
      <c r="G1221" s="1067" t="s">
        <v>4553</v>
      </c>
      <c r="H1221" s="1068">
        <v>1</v>
      </c>
      <c r="I1221" s="2"/>
      <c r="K1221" s="1072"/>
    </row>
    <row r="1222" spans="1:11" x14ac:dyDescent="0.2">
      <c r="A1222" s="977" t="str">
        <f t="shared" si="38"/>
        <v>EF_10_117</v>
      </c>
      <c r="B1222" s="979">
        <f t="shared" si="39"/>
        <v>117</v>
      </c>
      <c r="C1222" s="1069" t="s">
        <v>111</v>
      </c>
      <c r="D1222" s="1072">
        <v>10</v>
      </c>
      <c r="E1222" s="1070">
        <v>1220</v>
      </c>
      <c r="F1222" s="1066" t="s">
        <v>4554</v>
      </c>
      <c r="G1222" s="1067" t="s">
        <v>4555</v>
      </c>
      <c r="H1222" s="1068">
        <v>1</v>
      </c>
      <c r="I1222" s="2"/>
      <c r="K1222" s="1072"/>
    </row>
    <row r="1223" spans="1:11" x14ac:dyDescent="0.2">
      <c r="A1223" s="977" t="str">
        <f t="shared" si="38"/>
        <v>EF_10_118</v>
      </c>
      <c r="B1223" s="979">
        <f t="shared" si="39"/>
        <v>118</v>
      </c>
      <c r="C1223" s="1069" t="s">
        <v>111</v>
      </c>
      <c r="D1223" s="1072">
        <v>10</v>
      </c>
      <c r="E1223" s="1070">
        <v>1221</v>
      </c>
      <c r="F1223" s="1066" t="s">
        <v>4556</v>
      </c>
      <c r="G1223" s="1067" t="s">
        <v>4557</v>
      </c>
      <c r="H1223" s="1068">
        <v>1</v>
      </c>
      <c r="I1223" s="2"/>
      <c r="K1223" s="1072"/>
    </row>
    <row r="1224" spans="1:11" x14ac:dyDescent="0.2">
      <c r="A1224" s="977" t="str">
        <f t="shared" si="38"/>
        <v>EF_10_119</v>
      </c>
      <c r="B1224" s="979">
        <f t="shared" si="39"/>
        <v>119</v>
      </c>
      <c r="C1224" s="1069" t="s">
        <v>111</v>
      </c>
      <c r="D1224" s="1072">
        <v>10</v>
      </c>
      <c r="E1224" s="1070">
        <v>1222</v>
      </c>
      <c r="F1224" s="1066" t="s">
        <v>4558</v>
      </c>
      <c r="G1224" s="1067" t="s">
        <v>4559</v>
      </c>
      <c r="H1224" s="1068">
        <v>1</v>
      </c>
      <c r="I1224" s="2"/>
      <c r="K1224" s="1072"/>
    </row>
    <row r="1225" spans="1:11" x14ac:dyDescent="0.2">
      <c r="A1225" s="977" t="str">
        <f t="shared" si="38"/>
        <v>EF_10_120</v>
      </c>
      <c r="B1225" s="979">
        <f t="shared" si="39"/>
        <v>120</v>
      </c>
      <c r="C1225" s="1069" t="s">
        <v>111</v>
      </c>
      <c r="D1225" s="1072">
        <v>10</v>
      </c>
      <c r="E1225" s="1070">
        <v>1223</v>
      </c>
      <c r="F1225" s="1066" t="s">
        <v>4560</v>
      </c>
      <c r="G1225" s="1067" t="s">
        <v>4561</v>
      </c>
      <c r="H1225" s="1068">
        <v>1</v>
      </c>
      <c r="I1225" s="2"/>
      <c r="K1225" s="1072"/>
    </row>
    <row r="1226" spans="1:11" x14ac:dyDescent="0.2">
      <c r="A1226" s="977" t="str">
        <f t="shared" si="38"/>
        <v>EF_10_121</v>
      </c>
      <c r="B1226" s="979">
        <f t="shared" si="39"/>
        <v>121</v>
      </c>
      <c r="C1226" s="1069" t="s">
        <v>111</v>
      </c>
      <c r="D1226" s="1072">
        <v>10</v>
      </c>
      <c r="E1226" s="1070">
        <v>1224</v>
      </c>
      <c r="F1226" s="1066" t="s">
        <v>4562</v>
      </c>
      <c r="G1226" s="1067" t="s">
        <v>4563</v>
      </c>
      <c r="H1226" s="1068">
        <v>1</v>
      </c>
      <c r="I1226" s="2"/>
      <c r="K1226" s="1072"/>
    </row>
    <row r="1227" spans="1:11" x14ac:dyDescent="0.2">
      <c r="A1227" s="977" t="str">
        <f t="shared" si="38"/>
        <v>EF_10_122</v>
      </c>
      <c r="B1227" s="979">
        <f t="shared" si="39"/>
        <v>122</v>
      </c>
      <c r="C1227" s="1069" t="s">
        <v>111</v>
      </c>
      <c r="D1227" s="1072">
        <v>10</v>
      </c>
      <c r="E1227" s="1070">
        <v>1225</v>
      </c>
      <c r="F1227" s="1066" t="s">
        <v>4564</v>
      </c>
      <c r="G1227" s="1067" t="s">
        <v>4565</v>
      </c>
      <c r="H1227" s="1068">
        <v>1</v>
      </c>
      <c r="I1227" s="2"/>
      <c r="K1227" s="1072"/>
    </row>
    <row r="1228" spans="1:11" x14ac:dyDescent="0.2">
      <c r="A1228" s="977" t="str">
        <f t="shared" si="38"/>
        <v>EF_10_123</v>
      </c>
      <c r="B1228" s="979">
        <f t="shared" si="39"/>
        <v>123</v>
      </c>
      <c r="C1228" s="1069" t="s">
        <v>111</v>
      </c>
      <c r="D1228" s="1072">
        <v>10</v>
      </c>
      <c r="E1228" s="1070">
        <v>1226</v>
      </c>
      <c r="F1228" s="1066" t="s">
        <v>4566</v>
      </c>
      <c r="G1228" s="1067" t="s">
        <v>4567</v>
      </c>
      <c r="H1228" s="1068">
        <v>1</v>
      </c>
      <c r="I1228" s="2"/>
      <c r="K1228" s="1072"/>
    </row>
    <row r="1229" spans="1:11" x14ac:dyDescent="0.2">
      <c r="A1229" s="977" t="str">
        <f t="shared" si="38"/>
        <v>EF_10_124</v>
      </c>
      <c r="B1229" s="979">
        <f t="shared" si="39"/>
        <v>124</v>
      </c>
      <c r="C1229" s="1069" t="s">
        <v>111</v>
      </c>
      <c r="D1229" s="1072">
        <v>10</v>
      </c>
      <c r="E1229" s="1070">
        <v>1227</v>
      </c>
      <c r="F1229" s="1066" t="s">
        <v>4568</v>
      </c>
      <c r="G1229" s="1067" t="s">
        <v>4569</v>
      </c>
      <c r="H1229" s="1068">
        <v>1</v>
      </c>
      <c r="I1229" s="2"/>
      <c r="K1229" s="1072"/>
    </row>
    <row r="1230" spans="1:11" x14ac:dyDescent="0.2">
      <c r="A1230" s="977" t="str">
        <f t="shared" si="38"/>
        <v>EF_10_125</v>
      </c>
      <c r="B1230" s="979">
        <f t="shared" si="39"/>
        <v>125</v>
      </c>
      <c r="C1230" s="1069" t="s">
        <v>111</v>
      </c>
      <c r="D1230" s="1072">
        <v>10</v>
      </c>
      <c r="E1230" s="1070">
        <v>1228</v>
      </c>
      <c r="F1230" s="1066" t="s">
        <v>4570</v>
      </c>
      <c r="G1230" s="1067" t="s">
        <v>4571</v>
      </c>
      <c r="H1230" s="1068">
        <v>1</v>
      </c>
      <c r="I1230" s="2"/>
      <c r="K1230" s="1072"/>
    </row>
    <row r="1231" spans="1:11" x14ac:dyDescent="0.2">
      <c r="A1231" s="977" t="str">
        <f t="shared" si="38"/>
        <v>EF_11_1</v>
      </c>
      <c r="B1231" s="979">
        <f t="shared" si="39"/>
        <v>1</v>
      </c>
      <c r="C1231" s="1069" t="s">
        <v>111</v>
      </c>
      <c r="D1231" s="1072">
        <v>11</v>
      </c>
      <c r="E1231" s="1070">
        <v>1229</v>
      </c>
      <c r="F1231" s="1066" t="s">
        <v>4572</v>
      </c>
      <c r="G1231" s="1067" t="s">
        <v>4573</v>
      </c>
      <c r="H1231" s="1068">
        <v>1</v>
      </c>
      <c r="I1231" s="2"/>
      <c r="K1231" s="1072"/>
    </row>
    <row r="1232" spans="1:11" x14ac:dyDescent="0.2">
      <c r="A1232" s="977" t="str">
        <f t="shared" si="38"/>
        <v>EF_11_2</v>
      </c>
      <c r="B1232" s="979">
        <f t="shared" si="39"/>
        <v>2</v>
      </c>
      <c r="C1232" s="1069" t="s">
        <v>111</v>
      </c>
      <c r="D1232" s="1072">
        <v>11</v>
      </c>
      <c r="E1232" s="1070">
        <v>1230</v>
      </c>
      <c r="F1232" s="1066" t="s">
        <v>4574</v>
      </c>
      <c r="G1232" s="1067" t="s">
        <v>4575</v>
      </c>
      <c r="H1232" s="1068">
        <v>1</v>
      </c>
      <c r="I1232" s="2"/>
      <c r="K1232" s="1072"/>
    </row>
    <row r="1233" spans="1:11" x14ac:dyDescent="0.2">
      <c r="A1233" s="977" t="str">
        <f t="shared" si="38"/>
        <v>EF_11_3</v>
      </c>
      <c r="B1233" s="979">
        <f t="shared" si="39"/>
        <v>3</v>
      </c>
      <c r="C1233" s="1069" t="s">
        <v>111</v>
      </c>
      <c r="D1233" s="1072">
        <v>11</v>
      </c>
      <c r="E1233" s="1070">
        <v>1231</v>
      </c>
      <c r="F1233" s="1066" t="s">
        <v>4576</v>
      </c>
      <c r="G1233" s="1067" t="s">
        <v>4577</v>
      </c>
      <c r="H1233" s="1068">
        <v>1</v>
      </c>
      <c r="I1233" s="2"/>
      <c r="K1233" s="1072"/>
    </row>
    <row r="1234" spans="1:11" x14ac:dyDescent="0.2">
      <c r="A1234" s="977" t="str">
        <f t="shared" si="38"/>
        <v>EF_11_4</v>
      </c>
      <c r="B1234" s="979">
        <f t="shared" si="39"/>
        <v>4</v>
      </c>
      <c r="C1234" s="1069" t="s">
        <v>111</v>
      </c>
      <c r="D1234" s="1072">
        <v>11</v>
      </c>
      <c r="E1234" s="1070">
        <v>1232</v>
      </c>
      <c r="F1234" s="1066" t="s">
        <v>4578</v>
      </c>
      <c r="G1234" s="1067" t="s">
        <v>4579</v>
      </c>
      <c r="H1234" s="1068">
        <v>1</v>
      </c>
      <c r="I1234" s="2"/>
      <c r="K1234" s="1072"/>
    </row>
    <row r="1235" spans="1:11" x14ac:dyDescent="0.2">
      <c r="A1235" s="977" t="str">
        <f t="shared" si="38"/>
        <v>EF_11_5</v>
      </c>
      <c r="B1235" s="979">
        <f t="shared" si="39"/>
        <v>5</v>
      </c>
      <c r="C1235" s="1069" t="s">
        <v>111</v>
      </c>
      <c r="D1235" s="1072">
        <v>11</v>
      </c>
      <c r="E1235" s="1070">
        <v>1233</v>
      </c>
      <c r="F1235" s="1066" t="s">
        <v>4580</v>
      </c>
      <c r="G1235" s="1067" t="s">
        <v>4581</v>
      </c>
      <c r="H1235" s="1068">
        <v>1</v>
      </c>
      <c r="I1235" s="2"/>
      <c r="K1235" s="1072"/>
    </row>
    <row r="1236" spans="1:11" x14ac:dyDescent="0.2">
      <c r="A1236" s="977" t="str">
        <f t="shared" si="38"/>
        <v>EF_11_6</v>
      </c>
      <c r="B1236" s="979">
        <f t="shared" si="39"/>
        <v>6</v>
      </c>
      <c r="C1236" s="1069" t="s">
        <v>111</v>
      </c>
      <c r="D1236" s="1072">
        <v>11</v>
      </c>
      <c r="E1236" s="1070">
        <v>1234</v>
      </c>
      <c r="F1236" s="1066" t="s">
        <v>4582</v>
      </c>
      <c r="G1236" s="1067" t="s">
        <v>4583</v>
      </c>
      <c r="H1236" s="1068">
        <v>1</v>
      </c>
      <c r="I1236" s="2"/>
      <c r="K1236" s="1072"/>
    </row>
    <row r="1237" spans="1:11" x14ac:dyDescent="0.2">
      <c r="A1237" s="977" t="str">
        <f t="shared" si="38"/>
        <v>EF_11_7</v>
      </c>
      <c r="B1237" s="979">
        <f t="shared" si="39"/>
        <v>7</v>
      </c>
      <c r="C1237" s="1069" t="s">
        <v>111</v>
      </c>
      <c r="D1237" s="1072">
        <v>11</v>
      </c>
      <c r="E1237" s="1070">
        <v>1235</v>
      </c>
      <c r="F1237" s="1066" t="s">
        <v>4584</v>
      </c>
      <c r="G1237" s="1067" t="s">
        <v>4585</v>
      </c>
      <c r="H1237" s="1068">
        <v>1</v>
      </c>
      <c r="I1237" s="2"/>
      <c r="K1237" s="1072"/>
    </row>
    <row r="1238" spans="1:11" x14ac:dyDescent="0.2">
      <c r="A1238" s="977" t="str">
        <f t="shared" si="38"/>
        <v>EF_11_8</v>
      </c>
      <c r="B1238" s="979">
        <f t="shared" si="39"/>
        <v>8</v>
      </c>
      <c r="C1238" s="1069" t="s">
        <v>111</v>
      </c>
      <c r="D1238" s="1072">
        <v>11</v>
      </c>
      <c r="E1238" s="1070">
        <v>1236</v>
      </c>
      <c r="F1238" s="1066" t="s">
        <v>4586</v>
      </c>
      <c r="G1238" s="1067" t="s">
        <v>4587</v>
      </c>
      <c r="H1238" s="1068">
        <v>1</v>
      </c>
      <c r="I1238" s="2"/>
      <c r="K1238" s="1072"/>
    </row>
    <row r="1239" spans="1:11" x14ac:dyDescent="0.2">
      <c r="A1239" s="977" t="str">
        <f t="shared" si="38"/>
        <v>EF_11_9</v>
      </c>
      <c r="B1239" s="979">
        <f t="shared" si="39"/>
        <v>9</v>
      </c>
      <c r="C1239" s="1069" t="s">
        <v>111</v>
      </c>
      <c r="D1239" s="1072">
        <v>11</v>
      </c>
      <c r="E1239" s="1070">
        <v>1237</v>
      </c>
      <c r="F1239" s="1066" t="s">
        <v>4588</v>
      </c>
      <c r="G1239" s="1067" t="s">
        <v>4589</v>
      </c>
      <c r="H1239" s="1068">
        <v>1</v>
      </c>
      <c r="I1239" s="2"/>
      <c r="K1239" s="1072"/>
    </row>
    <row r="1240" spans="1:11" x14ac:dyDescent="0.2">
      <c r="A1240" s="977" t="str">
        <f t="shared" si="38"/>
        <v>EF_11_10</v>
      </c>
      <c r="B1240" s="979">
        <f t="shared" si="39"/>
        <v>10</v>
      </c>
      <c r="C1240" s="1069" t="s">
        <v>111</v>
      </c>
      <c r="D1240" s="1072">
        <v>11</v>
      </c>
      <c r="E1240" s="1070">
        <v>1238</v>
      </c>
      <c r="F1240" s="1066" t="s">
        <v>4590</v>
      </c>
      <c r="G1240" s="1067" t="s">
        <v>4591</v>
      </c>
      <c r="H1240" s="1068">
        <v>1</v>
      </c>
      <c r="I1240" s="2"/>
      <c r="K1240" s="1072"/>
    </row>
    <row r="1241" spans="1:11" x14ac:dyDescent="0.2">
      <c r="A1241" s="977" t="str">
        <f t="shared" si="38"/>
        <v>EF_11_11</v>
      </c>
      <c r="B1241" s="979">
        <f t="shared" si="39"/>
        <v>11</v>
      </c>
      <c r="C1241" s="1069" t="s">
        <v>111</v>
      </c>
      <c r="D1241" s="1072">
        <v>11</v>
      </c>
      <c r="E1241" s="1070">
        <v>1239</v>
      </c>
      <c r="F1241" s="1066" t="s">
        <v>4592</v>
      </c>
      <c r="G1241" s="1067" t="s">
        <v>4593</v>
      </c>
      <c r="H1241" s="1068">
        <v>1</v>
      </c>
      <c r="I1241" s="2"/>
      <c r="K1241" s="1072"/>
    </row>
    <row r="1242" spans="1:11" x14ac:dyDescent="0.2">
      <c r="A1242" s="977" t="str">
        <f t="shared" si="38"/>
        <v>EF_11_12</v>
      </c>
      <c r="B1242" s="979">
        <f t="shared" si="39"/>
        <v>12</v>
      </c>
      <c r="C1242" s="1069" t="s">
        <v>111</v>
      </c>
      <c r="D1242" s="1072">
        <v>11</v>
      </c>
      <c r="E1242" s="1070">
        <v>1240</v>
      </c>
      <c r="F1242" s="1066" t="s">
        <v>4594</v>
      </c>
      <c r="G1242" s="1067" t="s">
        <v>4595</v>
      </c>
      <c r="H1242" s="1068">
        <v>1</v>
      </c>
      <c r="I1242" s="2"/>
      <c r="K1242" s="1072"/>
    </row>
    <row r="1243" spans="1:11" x14ac:dyDescent="0.2">
      <c r="A1243" s="977" t="str">
        <f t="shared" si="38"/>
        <v>EF_11_13</v>
      </c>
      <c r="B1243" s="979">
        <f t="shared" si="39"/>
        <v>13</v>
      </c>
      <c r="C1243" s="1069" t="s">
        <v>111</v>
      </c>
      <c r="D1243" s="1072">
        <v>11</v>
      </c>
      <c r="E1243" s="1070">
        <v>1241</v>
      </c>
      <c r="F1243" s="1066" t="s">
        <v>4596</v>
      </c>
      <c r="G1243" s="1067" t="s">
        <v>4597</v>
      </c>
      <c r="H1243" s="1068">
        <v>1</v>
      </c>
      <c r="I1243" s="2"/>
      <c r="K1243" s="1072"/>
    </row>
    <row r="1244" spans="1:11" x14ac:dyDescent="0.2">
      <c r="A1244" s="977" t="str">
        <f t="shared" si="38"/>
        <v>EF_11_14</v>
      </c>
      <c r="B1244" s="979">
        <f t="shared" si="39"/>
        <v>14</v>
      </c>
      <c r="C1244" s="1069" t="s">
        <v>111</v>
      </c>
      <c r="D1244" s="1072">
        <v>11</v>
      </c>
      <c r="E1244" s="1070">
        <v>1242</v>
      </c>
      <c r="F1244" s="1066" t="s">
        <v>4598</v>
      </c>
      <c r="G1244" s="1067" t="s">
        <v>4599</v>
      </c>
      <c r="H1244" s="1068">
        <v>1</v>
      </c>
      <c r="I1244" s="2"/>
      <c r="K1244" s="1072"/>
    </row>
    <row r="1245" spans="1:11" x14ac:dyDescent="0.2">
      <c r="A1245" s="977" t="str">
        <f t="shared" si="38"/>
        <v>EF_11_15</v>
      </c>
      <c r="B1245" s="979">
        <f t="shared" si="39"/>
        <v>15</v>
      </c>
      <c r="C1245" s="1069" t="s">
        <v>111</v>
      </c>
      <c r="D1245" s="1072">
        <v>11</v>
      </c>
      <c r="E1245" s="1070">
        <v>1243</v>
      </c>
      <c r="F1245" s="1066" t="s">
        <v>4600</v>
      </c>
      <c r="G1245" s="1067" t="s">
        <v>4601</v>
      </c>
      <c r="H1245" s="1068">
        <v>1</v>
      </c>
      <c r="I1245" s="2"/>
      <c r="K1245" s="1072"/>
    </row>
    <row r="1246" spans="1:11" x14ac:dyDescent="0.2">
      <c r="A1246" s="977" t="str">
        <f t="shared" si="38"/>
        <v>EF_11_16</v>
      </c>
      <c r="B1246" s="979">
        <f t="shared" si="39"/>
        <v>16</v>
      </c>
      <c r="C1246" s="1069" t="s">
        <v>111</v>
      </c>
      <c r="D1246" s="1072">
        <v>11</v>
      </c>
      <c r="E1246" s="1070">
        <v>1244</v>
      </c>
      <c r="F1246" s="1066" t="s">
        <v>4602</v>
      </c>
      <c r="G1246" s="1067" t="s">
        <v>4603</v>
      </c>
      <c r="H1246" s="1068">
        <v>1</v>
      </c>
      <c r="I1246" s="2"/>
      <c r="K1246" s="1072"/>
    </row>
    <row r="1247" spans="1:11" x14ac:dyDescent="0.2">
      <c r="A1247" s="977" t="str">
        <f t="shared" si="38"/>
        <v>EF_11_17</v>
      </c>
      <c r="B1247" s="979">
        <f t="shared" si="39"/>
        <v>17</v>
      </c>
      <c r="C1247" s="1069" t="s">
        <v>111</v>
      </c>
      <c r="D1247" s="1072">
        <v>11</v>
      </c>
      <c r="E1247" s="1070">
        <v>1245</v>
      </c>
      <c r="F1247" s="1066" t="s">
        <v>4604</v>
      </c>
      <c r="G1247" s="1067" t="s">
        <v>4605</v>
      </c>
      <c r="H1247" s="1068">
        <v>1</v>
      </c>
      <c r="I1247" s="2"/>
      <c r="K1247" s="1072"/>
    </row>
    <row r="1248" spans="1:11" x14ac:dyDescent="0.2">
      <c r="A1248" s="977" t="str">
        <f t="shared" si="38"/>
        <v>EF_11_18</v>
      </c>
      <c r="B1248" s="979">
        <f t="shared" si="39"/>
        <v>18</v>
      </c>
      <c r="C1248" s="1069" t="s">
        <v>111</v>
      </c>
      <c r="D1248" s="1072">
        <v>11</v>
      </c>
      <c r="E1248" s="1070">
        <v>1246</v>
      </c>
      <c r="F1248" s="1066" t="s">
        <v>4606</v>
      </c>
      <c r="G1248" s="1067" t="s">
        <v>4607</v>
      </c>
      <c r="H1248" s="1068">
        <v>1</v>
      </c>
      <c r="I1248" s="2"/>
      <c r="K1248" s="1072"/>
    </row>
    <row r="1249" spans="1:11" x14ac:dyDescent="0.2">
      <c r="A1249" s="977" t="str">
        <f t="shared" si="38"/>
        <v>EF_11_19</v>
      </c>
      <c r="B1249" s="979">
        <f t="shared" si="39"/>
        <v>19</v>
      </c>
      <c r="C1249" s="1069" t="s">
        <v>111</v>
      </c>
      <c r="D1249" s="1072">
        <v>11</v>
      </c>
      <c r="E1249" s="1070">
        <v>1247</v>
      </c>
      <c r="F1249" s="1066" t="s">
        <v>4608</v>
      </c>
      <c r="G1249" s="1067" t="s">
        <v>4609</v>
      </c>
      <c r="H1249" s="1068">
        <v>1</v>
      </c>
      <c r="I1249" s="2"/>
      <c r="K1249" s="1072"/>
    </row>
    <row r="1250" spans="1:11" x14ac:dyDescent="0.2">
      <c r="A1250" s="977" t="str">
        <f t="shared" si="38"/>
        <v>EF_11_20</v>
      </c>
      <c r="B1250" s="979">
        <f t="shared" si="39"/>
        <v>20</v>
      </c>
      <c r="C1250" s="1069" t="s">
        <v>111</v>
      </c>
      <c r="D1250" s="1072">
        <v>11</v>
      </c>
      <c r="E1250" s="1070">
        <v>1248</v>
      </c>
      <c r="F1250" s="1066" t="s">
        <v>4610</v>
      </c>
      <c r="G1250" s="1067" t="s">
        <v>4611</v>
      </c>
      <c r="H1250" s="1068">
        <v>1</v>
      </c>
      <c r="I1250" s="2"/>
      <c r="K1250" s="1072"/>
    </row>
    <row r="1251" spans="1:11" x14ac:dyDescent="0.2">
      <c r="A1251" s="977" t="str">
        <f t="shared" si="38"/>
        <v>EF_11_21</v>
      </c>
      <c r="B1251" s="979">
        <f t="shared" si="39"/>
        <v>21</v>
      </c>
      <c r="C1251" s="1069" t="s">
        <v>111</v>
      </c>
      <c r="D1251" s="1072">
        <v>11</v>
      </c>
      <c r="E1251" s="1070">
        <v>1249</v>
      </c>
      <c r="F1251" s="1066" t="s">
        <v>4612</v>
      </c>
      <c r="G1251" s="1067" t="s">
        <v>4613</v>
      </c>
      <c r="H1251" s="1068">
        <v>1</v>
      </c>
      <c r="I1251" s="2"/>
      <c r="K1251" s="1072"/>
    </row>
    <row r="1252" spans="1:11" x14ac:dyDescent="0.2">
      <c r="A1252" s="977" t="str">
        <f t="shared" si="38"/>
        <v>EF_11_22</v>
      </c>
      <c r="B1252" s="979">
        <f t="shared" si="39"/>
        <v>22</v>
      </c>
      <c r="C1252" s="1069" t="s">
        <v>111</v>
      </c>
      <c r="D1252" s="1072">
        <v>11</v>
      </c>
      <c r="E1252" s="1070">
        <v>1250</v>
      </c>
      <c r="F1252" s="1066" t="s">
        <v>4614</v>
      </c>
      <c r="G1252" s="1067" t="s">
        <v>4615</v>
      </c>
      <c r="H1252" s="1068">
        <v>1</v>
      </c>
      <c r="I1252" s="2"/>
      <c r="K1252" s="1072"/>
    </row>
    <row r="1253" spans="1:11" x14ac:dyDescent="0.2">
      <c r="A1253" s="977" t="str">
        <f t="shared" si="38"/>
        <v>EF_11_23</v>
      </c>
      <c r="B1253" s="979">
        <f t="shared" si="39"/>
        <v>23</v>
      </c>
      <c r="C1253" s="1069" t="s">
        <v>111</v>
      </c>
      <c r="D1253" s="1072">
        <v>11</v>
      </c>
      <c r="E1253" s="1070">
        <v>1251</v>
      </c>
      <c r="F1253" s="1066" t="s">
        <v>4616</v>
      </c>
      <c r="G1253" s="1067" t="s">
        <v>4617</v>
      </c>
      <c r="H1253" s="1068">
        <v>1</v>
      </c>
      <c r="I1253" s="2"/>
      <c r="K1253" s="1072"/>
    </row>
    <row r="1254" spans="1:11" x14ac:dyDescent="0.2">
      <c r="A1254" s="977" t="str">
        <f t="shared" si="38"/>
        <v>EF_11_24</v>
      </c>
      <c r="B1254" s="979">
        <f t="shared" si="39"/>
        <v>24</v>
      </c>
      <c r="C1254" s="1069" t="s">
        <v>111</v>
      </c>
      <c r="D1254" s="1072">
        <v>11</v>
      </c>
      <c r="E1254" s="1070">
        <v>1252</v>
      </c>
      <c r="F1254" s="1066" t="s">
        <v>4618</v>
      </c>
      <c r="G1254" s="1067" t="s">
        <v>4619</v>
      </c>
      <c r="H1254" s="1068">
        <v>1</v>
      </c>
      <c r="I1254" s="2"/>
      <c r="K1254" s="1072"/>
    </row>
    <row r="1255" spans="1:11" x14ac:dyDescent="0.2">
      <c r="A1255" s="977" t="str">
        <f t="shared" si="38"/>
        <v>EF_11_25</v>
      </c>
      <c r="B1255" s="979">
        <f t="shared" si="39"/>
        <v>25</v>
      </c>
      <c r="C1255" s="1069" t="s">
        <v>111</v>
      </c>
      <c r="D1255" s="1072">
        <v>11</v>
      </c>
      <c r="E1255" s="1070">
        <v>1253</v>
      </c>
      <c r="F1255" s="1066" t="s">
        <v>4620</v>
      </c>
      <c r="G1255" s="1067" t="s">
        <v>4621</v>
      </c>
      <c r="H1255" s="1068">
        <v>1</v>
      </c>
      <c r="I1255" s="2"/>
      <c r="K1255" s="1072"/>
    </row>
    <row r="1256" spans="1:11" x14ac:dyDescent="0.2">
      <c r="A1256" s="977" t="str">
        <f t="shared" si="38"/>
        <v>EF_11_26</v>
      </c>
      <c r="B1256" s="979">
        <f t="shared" si="39"/>
        <v>26</v>
      </c>
      <c r="C1256" s="1069" t="s">
        <v>111</v>
      </c>
      <c r="D1256" s="1072">
        <v>11</v>
      </c>
      <c r="E1256" s="1070">
        <v>1254</v>
      </c>
      <c r="F1256" s="1066" t="s">
        <v>4622</v>
      </c>
      <c r="G1256" s="1067" t="s">
        <v>4623</v>
      </c>
      <c r="H1256" s="1068">
        <v>1</v>
      </c>
      <c r="I1256" s="2"/>
      <c r="K1256" s="1072"/>
    </row>
    <row r="1257" spans="1:11" x14ac:dyDescent="0.2">
      <c r="A1257" s="977" t="str">
        <f t="shared" si="38"/>
        <v>EF_11_27</v>
      </c>
      <c r="B1257" s="979">
        <f t="shared" si="39"/>
        <v>27</v>
      </c>
      <c r="C1257" s="1069" t="s">
        <v>111</v>
      </c>
      <c r="D1257" s="1072">
        <v>11</v>
      </c>
      <c r="E1257" s="1070">
        <v>1255</v>
      </c>
      <c r="F1257" s="1066" t="s">
        <v>4624</v>
      </c>
      <c r="G1257" s="1067" t="s">
        <v>4625</v>
      </c>
      <c r="H1257" s="1068">
        <v>1</v>
      </c>
      <c r="I1257" s="2"/>
      <c r="K1257" s="1072"/>
    </row>
    <row r="1258" spans="1:11" x14ac:dyDescent="0.2">
      <c r="A1258" s="977" t="str">
        <f t="shared" si="38"/>
        <v>EF_11_28</v>
      </c>
      <c r="B1258" s="979">
        <f t="shared" si="39"/>
        <v>28</v>
      </c>
      <c r="C1258" s="1069" t="s">
        <v>111</v>
      </c>
      <c r="D1258" s="1072">
        <v>11</v>
      </c>
      <c r="E1258" s="1070">
        <v>1256</v>
      </c>
      <c r="F1258" s="1066" t="s">
        <v>4626</v>
      </c>
      <c r="G1258" s="1067" t="s">
        <v>4627</v>
      </c>
      <c r="H1258" s="1068">
        <v>1</v>
      </c>
      <c r="I1258" s="2"/>
      <c r="K1258" s="1072"/>
    </row>
    <row r="1259" spans="1:11" x14ac:dyDescent="0.2">
      <c r="A1259" s="977" t="str">
        <f t="shared" si="38"/>
        <v>EF_11_29</v>
      </c>
      <c r="B1259" s="979">
        <f t="shared" si="39"/>
        <v>29</v>
      </c>
      <c r="C1259" s="1069" t="s">
        <v>111</v>
      </c>
      <c r="D1259" s="1072">
        <v>11</v>
      </c>
      <c r="E1259" s="1070">
        <v>1257</v>
      </c>
      <c r="F1259" s="1066" t="s">
        <v>4628</v>
      </c>
      <c r="G1259" s="1067" t="s">
        <v>4629</v>
      </c>
      <c r="H1259" s="1068">
        <v>1</v>
      </c>
      <c r="I1259" s="2"/>
      <c r="K1259" s="1072"/>
    </row>
    <row r="1260" spans="1:11" x14ac:dyDescent="0.2">
      <c r="A1260" s="977" t="str">
        <f t="shared" si="38"/>
        <v>EF_11_30</v>
      </c>
      <c r="B1260" s="979">
        <f t="shared" si="39"/>
        <v>30</v>
      </c>
      <c r="C1260" s="1069" t="s">
        <v>111</v>
      </c>
      <c r="D1260" s="1072">
        <v>11</v>
      </c>
      <c r="E1260" s="1070">
        <v>1258</v>
      </c>
      <c r="F1260" s="1066" t="s">
        <v>4630</v>
      </c>
      <c r="G1260" s="1067" t="s">
        <v>4631</v>
      </c>
      <c r="H1260" s="1068">
        <v>1</v>
      </c>
      <c r="I1260" s="2"/>
      <c r="K1260" s="1072"/>
    </row>
    <row r="1261" spans="1:11" x14ac:dyDescent="0.2">
      <c r="A1261" s="977" t="str">
        <f t="shared" si="38"/>
        <v>EF_11_31</v>
      </c>
      <c r="B1261" s="979">
        <f t="shared" si="39"/>
        <v>31</v>
      </c>
      <c r="C1261" s="1069" t="s">
        <v>111</v>
      </c>
      <c r="D1261" s="1072">
        <v>11</v>
      </c>
      <c r="E1261" s="1070">
        <v>1259</v>
      </c>
      <c r="F1261" s="1066" t="s">
        <v>4632</v>
      </c>
      <c r="G1261" s="1067" t="s">
        <v>4633</v>
      </c>
      <c r="H1261" s="1068">
        <v>1</v>
      </c>
      <c r="I1261" s="2"/>
      <c r="K1261" s="1072"/>
    </row>
    <row r="1262" spans="1:11" x14ac:dyDescent="0.2">
      <c r="A1262" s="977" t="str">
        <f t="shared" si="38"/>
        <v>EF_11_32</v>
      </c>
      <c r="B1262" s="979">
        <f t="shared" si="39"/>
        <v>32</v>
      </c>
      <c r="C1262" s="1069" t="s">
        <v>111</v>
      </c>
      <c r="D1262" s="1072">
        <v>11</v>
      </c>
      <c r="E1262" s="1070">
        <v>1260</v>
      </c>
      <c r="F1262" s="1066" t="s">
        <v>4634</v>
      </c>
      <c r="G1262" s="1067" t="s">
        <v>4635</v>
      </c>
      <c r="H1262" s="1068">
        <v>1</v>
      </c>
      <c r="I1262" s="2"/>
      <c r="K1262" s="1072"/>
    </row>
    <row r="1263" spans="1:11" x14ac:dyDescent="0.2">
      <c r="A1263" s="977" t="str">
        <f t="shared" si="38"/>
        <v>EF_11_33</v>
      </c>
      <c r="B1263" s="979">
        <f t="shared" si="39"/>
        <v>33</v>
      </c>
      <c r="C1263" s="1069" t="s">
        <v>111</v>
      </c>
      <c r="D1263" s="1072">
        <v>11</v>
      </c>
      <c r="E1263" s="1070">
        <v>1261</v>
      </c>
      <c r="F1263" s="1066" t="s">
        <v>4636</v>
      </c>
      <c r="G1263" s="1067" t="s">
        <v>4637</v>
      </c>
      <c r="H1263" s="1068">
        <v>1</v>
      </c>
      <c r="I1263" s="2"/>
      <c r="K1263" s="1072"/>
    </row>
    <row r="1264" spans="1:11" x14ac:dyDescent="0.2">
      <c r="A1264" s="977" t="str">
        <f t="shared" si="38"/>
        <v>EF_11_34</v>
      </c>
      <c r="B1264" s="979">
        <f t="shared" si="39"/>
        <v>34</v>
      </c>
      <c r="C1264" s="1069" t="s">
        <v>111</v>
      </c>
      <c r="D1264" s="1072">
        <v>11</v>
      </c>
      <c r="E1264" s="1070">
        <v>1262</v>
      </c>
      <c r="F1264" s="1066" t="s">
        <v>4638</v>
      </c>
      <c r="G1264" s="1067" t="s">
        <v>4639</v>
      </c>
      <c r="H1264" s="1068">
        <v>1</v>
      </c>
      <c r="I1264" s="2"/>
      <c r="K1264" s="1072"/>
    </row>
    <row r="1265" spans="1:11" x14ac:dyDescent="0.2">
      <c r="A1265" s="977" t="str">
        <f t="shared" si="38"/>
        <v>EF_11_35</v>
      </c>
      <c r="B1265" s="979">
        <f t="shared" si="39"/>
        <v>35</v>
      </c>
      <c r="C1265" s="1069" t="s">
        <v>111</v>
      </c>
      <c r="D1265" s="1072">
        <v>11</v>
      </c>
      <c r="E1265" s="1070">
        <v>1263</v>
      </c>
      <c r="F1265" s="1066" t="s">
        <v>4640</v>
      </c>
      <c r="G1265" s="1067" t="s">
        <v>4641</v>
      </c>
      <c r="H1265" s="1068">
        <v>1</v>
      </c>
      <c r="I1265" s="2"/>
      <c r="K1265" s="1072"/>
    </row>
    <row r="1266" spans="1:11" x14ac:dyDescent="0.2">
      <c r="A1266" s="977" t="str">
        <f t="shared" si="38"/>
        <v>EF_11_36</v>
      </c>
      <c r="B1266" s="979">
        <f t="shared" si="39"/>
        <v>36</v>
      </c>
      <c r="C1266" s="1069" t="s">
        <v>111</v>
      </c>
      <c r="D1266" s="1072">
        <v>11</v>
      </c>
      <c r="E1266" s="1070">
        <v>1264</v>
      </c>
      <c r="F1266" s="1066" t="s">
        <v>4642</v>
      </c>
      <c r="G1266" s="1067" t="s">
        <v>4643</v>
      </c>
      <c r="H1266" s="1068">
        <v>1</v>
      </c>
      <c r="I1266" s="2"/>
      <c r="K1266" s="1072"/>
    </row>
    <row r="1267" spans="1:11" x14ac:dyDescent="0.2">
      <c r="A1267" s="977" t="str">
        <f t="shared" si="38"/>
        <v>EF_11_37</v>
      </c>
      <c r="B1267" s="979">
        <f t="shared" si="39"/>
        <v>37</v>
      </c>
      <c r="C1267" s="1069" t="s">
        <v>111</v>
      </c>
      <c r="D1267" s="1072">
        <v>11</v>
      </c>
      <c r="E1267" s="1070">
        <v>1265</v>
      </c>
      <c r="F1267" s="1066" t="s">
        <v>4644</v>
      </c>
      <c r="G1267" s="1067" t="s">
        <v>4645</v>
      </c>
      <c r="H1267" s="1068">
        <v>1</v>
      </c>
      <c r="I1267" s="2"/>
      <c r="K1267" s="1072"/>
    </row>
    <row r="1268" spans="1:11" x14ac:dyDescent="0.2">
      <c r="A1268" s="977" t="str">
        <f t="shared" si="38"/>
        <v>EF_11_38</v>
      </c>
      <c r="B1268" s="979">
        <f t="shared" si="39"/>
        <v>38</v>
      </c>
      <c r="C1268" s="1069" t="s">
        <v>111</v>
      </c>
      <c r="D1268" s="1072">
        <v>11</v>
      </c>
      <c r="E1268" s="1070">
        <v>1266</v>
      </c>
      <c r="F1268" s="1066" t="s">
        <v>4646</v>
      </c>
      <c r="G1268" s="1067" t="s">
        <v>4647</v>
      </c>
      <c r="H1268" s="1068">
        <v>1</v>
      </c>
      <c r="I1268" s="2"/>
      <c r="K1268" s="1072"/>
    </row>
    <row r="1269" spans="1:11" x14ac:dyDescent="0.2">
      <c r="A1269" s="977" t="str">
        <f t="shared" si="38"/>
        <v>EF_11_39</v>
      </c>
      <c r="B1269" s="979">
        <f t="shared" si="39"/>
        <v>39</v>
      </c>
      <c r="C1269" s="1069" t="s">
        <v>111</v>
      </c>
      <c r="D1269" s="1072">
        <v>11</v>
      </c>
      <c r="E1269" s="1070">
        <v>1267</v>
      </c>
      <c r="F1269" s="1066" t="s">
        <v>4648</v>
      </c>
      <c r="G1269" s="1067" t="s">
        <v>4649</v>
      </c>
      <c r="H1269" s="1068">
        <v>1</v>
      </c>
      <c r="I1269" s="2"/>
      <c r="K1269" s="1072"/>
    </row>
    <row r="1270" spans="1:11" x14ac:dyDescent="0.2">
      <c r="A1270" s="977" t="str">
        <f t="shared" si="38"/>
        <v>EF_11_40</v>
      </c>
      <c r="B1270" s="979">
        <f t="shared" si="39"/>
        <v>40</v>
      </c>
      <c r="C1270" s="1069" t="s">
        <v>111</v>
      </c>
      <c r="D1270" s="1072">
        <v>11</v>
      </c>
      <c r="E1270" s="1070">
        <v>1268</v>
      </c>
      <c r="F1270" s="1066" t="s">
        <v>4650</v>
      </c>
      <c r="G1270" s="1067" t="s">
        <v>4651</v>
      </c>
      <c r="H1270" s="1068">
        <v>1</v>
      </c>
      <c r="I1270" s="2"/>
      <c r="K1270" s="1072"/>
    </row>
    <row r="1271" spans="1:11" x14ac:dyDescent="0.2">
      <c r="A1271" s="977" t="str">
        <f t="shared" si="38"/>
        <v>EF_11_41</v>
      </c>
      <c r="B1271" s="979">
        <f t="shared" si="39"/>
        <v>41</v>
      </c>
      <c r="C1271" s="1069" t="s">
        <v>111</v>
      </c>
      <c r="D1271" s="1072">
        <v>11</v>
      </c>
      <c r="E1271" s="1070">
        <v>1269</v>
      </c>
      <c r="F1271" s="1066" t="s">
        <v>4652</v>
      </c>
      <c r="G1271" s="1067" t="s">
        <v>4653</v>
      </c>
      <c r="H1271" s="1068">
        <v>1</v>
      </c>
      <c r="I1271" s="2"/>
      <c r="K1271" s="1072"/>
    </row>
    <row r="1272" spans="1:11" x14ac:dyDescent="0.2">
      <c r="A1272" s="977" t="str">
        <f t="shared" si="38"/>
        <v>EF_11_42</v>
      </c>
      <c r="B1272" s="979">
        <f t="shared" si="39"/>
        <v>42</v>
      </c>
      <c r="C1272" s="1069" t="s">
        <v>111</v>
      </c>
      <c r="D1272" s="1072">
        <v>11</v>
      </c>
      <c r="E1272" s="1070">
        <v>1270</v>
      </c>
      <c r="F1272" s="1066" t="s">
        <v>4654</v>
      </c>
      <c r="G1272" s="1067" t="s">
        <v>4655</v>
      </c>
      <c r="H1272" s="1068">
        <v>1</v>
      </c>
      <c r="I1272" s="2"/>
      <c r="K1272" s="1072"/>
    </row>
    <row r="1273" spans="1:11" x14ac:dyDescent="0.2">
      <c r="A1273" s="977" t="str">
        <f t="shared" si="38"/>
        <v>EF_11_43</v>
      </c>
      <c r="B1273" s="979">
        <f t="shared" si="39"/>
        <v>43</v>
      </c>
      <c r="C1273" s="1069" t="s">
        <v>111</v>
      </c>
      <c r="D1273" s="1072">
        <v>11</v>
      </c>
      <c r="E1273" s="1070">
        <v>1271</v>
      </c>
      <c r="F1273" s="1066" t="s">
        <v>4656</v>
      </c>
      <c r="G1273" s="1067" t="s">
        <v>4657</v>
      </c>
      <c r="H1273" s="1068">
        <v>1</v>
      </c>
      <c r="I1273" s="2"/>
      <c r="K1273" s="1072"/>
    </row>
    <row r="1274" spans="1:11" x14ac:dyDescent="0.2">
      <c r="A1274" s="977" t="str">
        <f t="shared" si="38"/>
        <v>EF_11_44</v>
      </c>
      <c r="B1274" s="979">
        <f t="shared" si="39"/>
        <v>44</v>
      </c>
      <c r="C1274" s="1069" t="s">
        <v>111</v>
      </c>
      <c r="D1274" s="1072">
        <v>11</v>
      </c>
      <c r="E1274" s="1070">
        <v>1272</v>
      </c>
      <c r="F1274" s="1066" t="s">
        <v>4658</v>
      </c>
      <c r="G1274" s="1067" t="s">
        <v>4659</v>
      </c>
      <c r="H1274" s="1068">
        <v>1</v>
      </c>
      <c r="I1274" s="2"/>
      <c r="K1274" s="1072"/>
    </row>
    <row r="1275" spans="1:11" x14ac:dyDescent="0.2">
      <c r="A1275" s="977" t="str">
        <f t="shared" si="38"/>
        <v>EF_11_45</v>
      </c>
      <c r="B1275" s="979">
        <f t="shared" si="39"/>
        <v>45</v>
      </c>
      <c r="C1275" s="1069" t="s">
        <v>111</v>
      </c>
      <c r="D1275" s="1072">
        <v>11</v>
      </c>
      <c r="E1275" s="1070">
        <v>1273</v>
      </c>
      <c r="F1275" s="1066" t="s">
        <v>4660</v>
      </c>
      <c r="G1275" s="1067" t="s">
        <v>4661</v>
      </c>
      <c r="H1275" s="1068">
        <v>1</v>
      </c>
      <c r="I1275" s="2"/>
      <c r="K1275" s="1072"/>
    </row>
    <row r="1276" spans="1:11" x14ac:dyDescent="0.2">
      <c r="A1276" s="977" t="str">
        <f t="shared" si="38"/>
        <v>EF_11_46</v>
      </c>
      <c r="B1276" s="979">
        <f t="shared" si="39"/>
        <v>46</v>
      </c>
      <c r="C1276" s="1069" t="s">
        <v>111</v>
      </c>
      <c r="D1276" s="1072">
        <v>11</v>
      </c>
      <c r="E1276" s="1070">
        <v>1274</v>
      </c>
      <c r="F1276" s="1066" t="s">
        <v>4662</v>
      </c>
      <c r="G1276" s="1067" t="s">
        <v>4663</v>
      </c>
      <c r="H1276" s="1068">
        <v>1</v>
      </c>
      <c r="I1276" s="2"/>
      <c r="K1276" s="1072"/>
    </row>
    <row r="1277" spans="1:11" x14ac:dyDescent="0.2">
      <c r="A1277" s="977" t="str">
        <f t="shared" si="38"/>
        <v>EF_11_47</v>
      </c>
      <c r="B1277" s="979">
        <f t="shared" si="39"/>
        <v>47</v>
      </c>
      <c r="C1277" s="1069" t="s">
        <v>111</v>
      </c>
      <c r="D1277" s="1072">
        <v>11</v>
      </c>
      <c r="E1277" s="1070">
        <v>1275</v>
      </c>
      <c r="F1277" s="1066" t="s">
        <v>4664</v>
      </c>
      <c r="G1277" s="1067" t="s">
        <v>4665</v>
      </c>
      <c r="H1277" s="1068">
        <v>1</v>
      </c>
      <c r="I1277" s="2"/>
      <c r="K1277" s="1072"/>
    </row>
    <row r="1278" spans="1:11" x14ac:dyDescent="0.2">
      <c r="A1278" s="977" t="str">
        <f t="shared" si="38"/>
        <v>EF_11_48</v>
      </c>
      <c r="B1278" s="979">
        <f t="shared" si="39"/>
        <v>48</v>
      </c>
      <c r="C1278" s="1069" t="s">
        <v>111</v>
      </c>
      <c r="D1278" s="1072">
        <v>11</v>
      </c>
      <c r="E1278" s="1070">
        <v>1276</v>
      </c>
      <c r="F1278" s="1066" t="s">
        <v>4666</v>
      </c>
      <c r="G1278" s="1067" t="s">
        <v>4667</v>
      </c>
      <c r="H1278" s="1068">
        <v>1</v>
      </c>
      <c r="I1278" s="2"/>
      <c r="K1278" s="1072"/>
    </row>
    <row r="1279" spans="1:11" x14ac:dyDescent="0.2">
      <c r="A1279" s="977" t="str">
        <f t="shared" si="38"/>
        <v>EF_11_49</v>
      </c>
      <c r="B1279" s="979">
        <f t="shared" si="39"/>
        <v>49</v>
      </c>
      <c r="C1279" s="1069" t="s">
        <v>111</v>
      </c>
      <c r="D1279" s="1072">
        <v>11</v>
      </c>
      <c r="E1279" s="1070">
        <v>1277</v>
      </c>
      <c r="F1279" s="1066" t="s">
        <v>4668</v>
      </c>
      <c r="G1279" s="1067" t="s">
        <v>4669</v>
      </c>
      <c r="H1279" s="1068">
        <v>1</v>
      </c>
      <c r="I1279" s="2"/>
      <c r="K1279" s="1072"/>
    </row>
    <row r="1280" spans="1:11" x14ac:dyDescent="0.2">
      <c r="A1280" s="977" t="str">
        <f t="shared" si="38"/>
        <v>EF_11_50</v>
      </c>
      <c r="B1280" s="979">
        <f t="shared" si="39"/>
        <v>50</v>
      </c>
      <c r="C1280" s="1069" t="s">
        <v>111</v>
      </c>
      <c r="D1280" s="1072">
        <v>11</v>
      </c>
      <c r="E1280" s="1070">
        <v>1278</v>
      </c>
      <c r="F1280" s="1066" t="s">
        <v>4670</v>
      </c>
      <c r="G1280" s="1067" t="s">
        <v>4671</v>
      </c>
      <c r="H1280" s="1068">
        <v>1</v>
      </c>
      <c r="I1280" s="2"/>
      <c r="K1280" s="1072"/>
    </row>
    <row r="1281" spans="1:11" x14ac:dyDescent="0.2">
      <c r="A1281" s="977" t="str">
        <f t="shared" si="38"/>
        <v>EF_11_51</v>
      </c>
      <c r="B1281" s="979">
        <f t="shared" si="39"/>
        <v>51</v>
      </c>
      <c r="C1281" s="1069" t="s">
        <v>111</v>
      </c>
      <c r="D1281" s="1072">
        <v>11</v>
      </c>
      <c r="E1281" s="1070">
        <v>1279</v>
      </c>
      <c r="F1281" s="1066" t="s">
        <v>4672</v>
      </c>
      <c r="G1281" s="1067" t="s">
        <v>4673</v>
      </c>
      <c r="H1281" s="1068">
        <v>1</v>
      </c>
      <c r="I1281" s="2"/>
      <c r="K1281" s="1072"/>
    </row>
    <row r="1282" spans="1:11" x14ac:dyDescent="0.2">
      <c r="A1282" s="977" t="str">
        <f t="shared" si="38"/>
        <v>EF_11_52</v>
      </c>
      <c r="B1282" s="979">
        <f t="shared" si="39"/>
        <v>52</v>
      </c>
      <c r="C1282" s="1069" t="s">
        <v>111</v>
      </c>
      <c r="D1282" s="1072">
        <v>11</v>
      </c>
      <c r="E1282" s="1070">
        <v>1280</v>
      </c>
      <c r="F1282" s="1066" t="s">
        <v>4674</v>
      </c>
      <c r="G1282" s="1067" t="s">
        <v>4675</v>
      </c>
      <c r="H1282" s="1068">
        <v>1</v>
      </c>
      <c r="I1282" s="2"/>
      <c r="K1282" s="1072"/>
    </row>
    <row r="1283" spans="1:11" x14ac:dyDescent="0.2">
      <c r="A1283" s="977" t="str">
        <f t="shared" ref="A1283:A1346" si="40">CONCATENATE(C1283,"_",D1283,"_",B1283)</f>
        <v>EF_11_53</v>
      </c>
      <c r="B1283" s="979">
        <f t="shared" si="39"/>
        <v>53</v>
      </c>
      <c r="C1283" s="1069" t="s">
        <v>111</v>
      </c>
      <c r="D1283" s="1072">
        <v>11</v>
      </c>
      <c r="E1283" s="1070">
        <v>1281</v>
      </c>
      <c r="F1283" s="1066" t="s">
        <v>4676</v>
      </c>
      <c r="G1283" s="1067" t="s">
        <v>4677</v>
      </c>
      <c r="H1283" s="1068">
        <v>1</v>
      </c>
      <c r="I1283" s="2"/>
      <c r="K1283" s="1072"/>
    </row>
    <row r="1284" spans="1:11" x14ac:dyDescent="0.2">
      <c r="A1284" s="977" t="str">
        <f t="shared" si="40"/>
        <v>EF_11_54</v>
      </c>
      <c r="B1284" s="979">
        <f t="shared" si="39"/>
        <v>54</v>
      </c>
      <c r="C1284" s="1069" t="s">
        <v>111</v>
      </c>
      <c r="D1284" s="1072">
        <v>11</v>
      </c>
      <c r="E1284" s="1070">
        <v>1282</v>
      </c>
      <c r="F1284" s="1066" t="s">
        <v>4678</v>
      </c>
      <c r="G1284" s="1067" t="s">
        <v>4679</v>
      </c>
      <c r="H1284" s="1068">
        <v>1</v>
      </c>
      <c r="I1284" s="2"/>
      <c r="K1284" s="1072"/>
    </row>
    <row r="1285" spans="1:11" x14ac:dyDescent="0.2">
      <c r="A1285" s="977" t="str">
        <f t="shared" si="40"/>
        <v>EF_11_55</v>
      </c>
      <c r="B1285" s="979">
        <f t="shared" ref="B1285:B1348" si="41">IF(D1285&lt;&gt;"",IF(D1285=D1284,B1284+1,1),0)</f>
        <v>55</v>
      </c>
      <c r="C1285" s="1069" t="s">
        <v>111</v>
      </c>
      <c r="D1285" s="1072">
        <v>11</v>
      </c>
      <c r="E1285" s="1070">
        <v>1283</v>
      </c>
      <c r="F1285" s="1066" t="s">
        <v>4680</v>
      </c>
      <c r="G1285" s="1067" t="s">
        <v>4681</v>
      </c>
      <c r="H1285" s="1068">
        <v>1</v>
      </c>
      <c r="I1285" s="2"/>
      <c r="K1285" s="1072"/>
    </row>
    <row r="1286" spans="1:11" x14ac:dyDescent="0.2">
      <c r="A1286" s="977" t="str">
        <f t="shared" si="40"/>
        <v>EF_11_56</v>
      </c>
      <c r="B1286" s="979">
        <f t="shared" si="41"/>
        <v>56</v>
      </c>
      <c r="C1286" s="1069" t="s">
        <v>111</v>
      </c>
      <c r="D1286" s="1072">
        <v>11</v>
      </c>
      <c r="E1286" s="1070">
        <v>1284</v>
      </c>
      <c r="F1286" s="1066" t="s">
        <v>4682</v>
      </c>
      <c r="G1286" s="1067" t="s">
        <v>4683</v>
      </c>
      <c r="H1286" s="1068">
        <v>1</v>
      </c>
      <c r="I1286" s="2"/>
      <c r="K1286" s="1072"/>
    </row>
    <row r="1287" spans="1:11" x14ac:dyDescent="0.2">
      <c r="A1287" s="977" t="str">
        <f t="shared" si="40"/>
        <v>EF_11_57</v>
      </c>
      <c r="B1287" s="979">
        <f t="shared" si="41"/>
        <v>57</v>
      </c>
      <c r="C1287" s="1069" t="s">
        <v>111</v>
      </c>
      <c r="D1287" s="1072">
        <v>11</v>
      </c>
      <c r="E1287" s="1070">
        <v>1285</v>
      </c>
      <c r="F1287" s="1066" t="s">
        <v>4684</v>
      </c>
      <c r="G1287" s="1067" t="s">
        <v>4685</v>
      </c>
      <c r="H1287" s="1068">
        <v>1</v>
      </c>
      <c r="I1287" s="2"/>
      <c r="K1287" s="1072"/>
    </row>
    <row r="1288" spans="1:11" x14ac:dyDescent="0.2">
      <c r="A1288" s="977" t="str">
        <f t="shared" si="40"/>
        <v>EF_11_58</v>
      </c>
      <c r="B1288" s="979">
        <f t="shared" si="41"/>
        <v>58</v>
      </c>
      <c r="C1288" s="1069" t="s">
        <v>111</v>
      </c>
      <c r="D1288" s="1072">
        <v>11</v>
      </c>
      <c r="E1288" s="1070">
        <v>1286</v>
      </c>
      <c r="F1288" s="1066" t="s">
        <v>4686</v>
      </c>
      <c r="G1288" s="1067" t="s">
        <v>4687</v>
      </c>
      <c r="H1288" s="1068">
        <v>1</v>
      </c>
      <c r="I1288" s="2"/>
      <c r="K1288" s="1072"/>
    </row>
    <row r="1289" spans="1:11" x14ac:dyDescent="0.2">
      <c r="A1289" s="977" t="str">
        <f t="shared" si="40"/>
        <v>EF_11_59</v>
      </c>
      <c r="B1289" s="979">
        <f t="shared" si="41"/>
        <v>59</v>
      </c>
      <c r="C1289" s="1069" t="s">
        <v>111</v>
      </c>
      <c r="D1289" s="1072">
        <v>11</v>
      </c>
      <c r="E1289" s="1070">
        <v>1287</v>
      </c>
      <c r="F1289" s="1066" t="s">
        <v>4688</v>
      </c>
      <c r="G1289" s="1067" t="s">
        <v>4689</v>
      </c>
      <c r="H1289" s="1068">
        <v>1</v>
      </c>
      <c r="I1289" s="2"/>
      <c r="K1289" s="1072"/>
    </row>
    <row r="1290" spans="1:11" x14ac:dyDescent="0.2">
      <c r="A1290" s="977" t="str">
        <f t="shared" si="40"/>
        <v>EF_11_60</v>
      </c>
      <c r="B1290" s="979">
        <f t="shared" si="41"/>
        <v>60</v>
      </c>
      <c r="C1290" s="1069" t="s">
        <v>111</v>
      </c>
      <c r="D1290" s="1072">
        <v>11</v>
      </c>
      <c r="E1290" s="1070">
        <v>1288</v>
      </c>
      <c r="F1290" s="1066" t="s">
        <v>4690</v>
      </c>
      <c r="G1290" s="1067" t="s">
        <v>4691</v>
      </c>
      <c r="H1290" s="1068">
        <v>1</v>
      </c>
      <c r="I1290" s="2"/>
      <c r="K1290" s="1072"/>
    </row>
    <row r="1291" spans="1:11" x14ac:dyDescent="0.2">
      <c r="A1291" s="977" t="str">
        <f t="shared" si="40"/>
        <v>EF_11_61</v>
      </c>
      <c r="B1291" s="979">
        <f t="shared" si="41"/>
        <v>61</v>
      </c>
      <c r="C1291" s="1069" t="s">
        <v>111</v>
      </c>
      <c r="D1291" s="1072">
        <v>11</v>
      </c>
      <c r="E1291" s="1070">
        <v>1289</v>
      </c>
      <c r="F1291" s="1066" t="s">
        <v>4692</v>
      </c>
      <c r="G1291" s="1067" t="s">
        <v>4693</v>
      </c>
      <c r="H1291" s="1068">
        <v>1</v>
      </c>
      <c r="I1291" s="2"/>
      <c r="K1291" s="1072"/>
    </row>
    <row r="1292" spans="1:11" x14ac:dyDescent="0.2">
      <c r="A1292" s="977" t="str">
        <f t="shared" si="40"/>
        <v>EF_11_62</v>
      </c>
      <c r="B1292" s="979">
        <f t="shared" si="41"/>
        <v>62</v>
      </c>
      <c r="C1292" s="1069" t="s">
        <v>111</v>
      </c>
      <c r="D1292" s="1072">
        <v>11</v>
      </c>
      <c r="E1292" s="1070">
        <v>1290</v>
      </c>
      <c r="F1292" s="1066" t="s">
        <v>4694</v>
      </c>
      <c r="G1292" s="1067" t="s">
        <v>4695</v>
      </c>
      <c r="H1292" s="1068">
        <v>1</v>
      </c>
      <c r="I1292" s="2"/>
      <c r="K1292" s="1072"/>
    </row>
    <row r="1293" spans="1:11" x14ac:dyDescent="0.2">
      <c r="A1293" s="977" t="str">
        <f t="shared" si="40"/>
        <v>EF_11_63</v>
      </c>
      <c r="B1293" s="979">
        <f t="shared" si="41"/>
        <v>63</v>
      </c>
      <c r="C1293" s="1069" t="s">
        <v>111</v>
      </c>
      <c r="D1293" s="1072">
        <v>11</v>
      </c>
      <c r="E1293" s="1070">
        <v>1291</v>
      </c>
      <c r="F1293" s="1066" t="s">
        <v>4696</v>
      </c>
      <c r="G1293" s="1067" t="s">
        <v>4697</v>
      </c>
      <c r="H1293" s="1068">
        <v>1</v>
      </c>
      <c r="I1293" s="2"/>
      <c r="K1293" s="1072"/>
    </row>
    <row r="1294" spans="1:11" x14ac:dyDescent="0.2">
      <c r="A1294" s="977" t="str">
        <f t="shared" si="40"/>
        <v>EF_11_64</v>
      </c>
      <c r="B1294" s="979">
        <f t="shared" si="41"/>
        <v>64</v>
      </c>
      <c r="C1294" s="1069" t="s">
        <v>111</v>
      </c>
      <c r="D1294" s="1072">
        <v>11</v>
      </c>
      <c r="E1294" s="1070">
        <v>1292</v>
      </c>
      <c r="F1294" s="1066" t="s">
        <v>4698</v>
      </c>
      <c r="G1294" s="1067" t="s">
        <v>4699</v>
      </c>
      <c r="H1294" s="1068">
        <v>1</v>
      </c>
      <c r="I1294" s="2"/>
      <c r="K1294" s="1072"/>
    </row>
    <row r="1295" spans="1:11" x14ac:dyDescent="0.2">
      <c r="A1295" s="977" t="str">
        <f t="shared" si="40"/>
        <v>EF_11_65</v>
      </c>
      <c r="B1295" s="979">
        <f t="shared" si="41"/>
        <v>65</v>
      </c>
      <c r="C1295" s="1069" t="s">
        <v>111</v>
      </c>
      <c r="D1295" s="1072">
        <v>11</v>
      </c>
      <c r="E1295" s="1070">
        <v>1293</v>
      </c>
      <c r="F1295" s="1066" t="s">
        <v>4700</v>
      </c>
      <c r="G1295" s="1067" t="s">
        <v>4701</v>
      </c>
      <c r="H1295" s="1068">
        <v>1</v>
      </c>
      <c r="I1295" s="2"/>
      <c r="K1295" s="1072"/>
    </row>
    <row r="1296" spans="1:11" x14ac:dyDescent="0.2">
      <c r="A1296" s="977" t="str">
        <f t="shared" si="40"/>
        <v>EF_11_66</v>
      </c>
      <c r="B1296" s="979">
        <f t="shared" si="41"/>
        <v>66</v>
      </c>
      <c r="C1296" s="1069" t="s">
        <v>111</v>
      </c>
      <c r="D1296" s="1072">
        <v>11</v>
      </c>
      <c r="E1296" s="1070">
        <v>1294</v>
      </c>
      <c r="F1296" s="1066" t="s">
        <v>4702</v>
      </c>
      <c r="G1296" s="1067" t="s">
        <v>4703</v>
      </c>
      <c r="H1296" s="1068">
        <v>1</v>
      </c>
      <c r="I1296" s="2"/>
      <c r="K1296" s="1072"/>
    </row>
    <row r="1297" spans="1:11" x14ac:dyDescent="0.2">
      <c r="A1297" s="977" t="str">
        <f t="shared" si="40"/>
        <v>EF_11_67</v>
      </c>
      <c r="B1297" s="979">
        <f t="shared" si="41"/>
        <v>67</v>
      </c>
      <c r="C1297" s="1069" t="s">
        <v>111</v>
      </c>
      <c r="D1297" s="1072">
        <v>11</v>
      </c>
      <c r="E1297" s="1070">
        <v>1295</v>
      </c>
      <c r="F1297" s="1066" t="s">
        <v>4704</v>
      </c>
      <c r="G1297" s="1067" t="s">
        <v>4705</v>
      </c>
      <c r="H1297" s="1068">
        <v>1</v>
      </c>
      <c r="I1297" s="2"/>
      <c r="K1297" s="1072"/>
    </row>
    <row r="1298" spans="1:11" x14ac:dyDescent="0.2">
      <c r="A1298" s="977" t="str">
        <f t="shared" si="40"/>
        <v>EF_11_68</v>
      </c>
      <c r="B1298" s="979">
        <f t="shared" si="41"/>
        <v>68</v>
      </c>
      <c r="C1298" s="1069" t="s">
        <v>111</v>
      </c>
      <c r="D1298" s="1072">
        <v>11</v>
      </c>
      <c r="E1298" s="1070">
        <v>1296</v>
      </c>
      <c r="F1298" s="1066" t="s">
        <v>4706</v>
      </c>
      <c r="G1298" s="1067" t="s">
        <v>4707</v>
      </c>
      <c r="H1298" s="1068">
        <v>1</v>
      </c>
      <c r="I1298" s="2"/>
      <c r="K1298" s="1072"/>
    </row>
    <row r="1299" spans="1:11" x14ac:dyDescent="0.2">
      <c r="A1299" s="977" t="str">
        <f t="shared" si="40"/>
        <v>EF_11_69</v>
      </c>
      <c r="B1299" s="979">
        <f t="shared" si="41"/>
        <v>69</v>
      </c>
      <c r="C1299" s="1069" t="s">
        <v>111</v>
      </c>
      <c r="D1299" s="1072">
        <v>11</v>
      </c>
      <c r="E1299" s="1070">
        <v>1297</v>
      </c>
      <c r="F1299" s="1066" t="s">
        <v>4708</v>
      </c>
      <c r="G1299" s="1067" t="s">
        <v>4709</v>
      </c>
      <c r="H1299" s="1068">
        <v>1</v>
      </c>
      <c r="I1299" s="2"/>
      <c r="K1299" s="1072"/>
    </row>
    <row r="1300" spans="1:11" x14ac:dyDescent="0.2">
      <c r="A1300" s="977" t="str">
        <f t="shared" si="40"/>
        <v>EF_11_70</v>
      </c>
      <c r="B1300" s="979">
        <f t="shared" si="41"/>
        <v>70</v>
      </c>
      <c r="C1300" s="1069" t="s">
        <v>111</v>
      </c>
      <c r="D1300" s="1072">
        <v>11</v>
      </c>
      <c r="E1300" s="1070">
        <v>1298</v>
      </c>
      <c r="F1300" s="1066" t="s">
        <v>4710</v>
      </c>
      <c r="G1300" s="1067" t="s">
        <v>4711</v>
      </c>
      <c r="H1300" s="1068">
        <v>1</v>
      </c>
      <c r="I1300" s="2"/>
      <c r="K1300" s="1072"/>
    </row>
    <row r="1301" spans="1:11" x14ac:dyDescent="0.2">
      <c r="A1301" s="977" t="str">
        <f t="shared" si="40"/>
        <v>EF_11_71</v>
      </c>
      <c r="B1301" s="979">
        <f t="shared" si="41"/>
        <v>71</v>
      </c>
      <c r="C1301" s="1069" t="s">
        <v>111</v>
      </c>
      <c r="D1301" s="1072">
        <v>11</v>
      </c>
      <c r="E1301" s="1070">
        <v>1299</v>
      </c>
      <c r="F1301" s="1066" t="s">
        <v>4712</v>
      </c>
      <c r="G1301" s="1067" t="s">
        <v>4713</v>
      </c>
      <c r="H1301" s="1068">
        <v>1</v>
      </c>
      <c r="I1301" s="2"/>
      <c r="K1301" s="1072"/>
    </row>
    <row r="1302" spans="1:11" x14ac:dyDescent="0.2">
      <c r="A1302" s="977" t="str">
        <f t="shared" si="40"/>
        <v>EF_11_72</v>
      </c>
      <c r="B1302" s="979">
        <f t="shared" si="41"/>
        <v>72</v>
      </c>
      <c r="C1302" s="1069" t="s">
        <v>111</v>
      </c>
      <c r="D1302" s="1072">
        <v>11</v>
      </c>
      <c r="E1302" s="1070">
        <v>1300</v>
      </c>
      <c r="F1302" s="1066" t="s">
        <v>4714</v>
      </c>
      <c r="G1302" s="1067" t="s">
        <v>4715</v>
      </c>
      <c r="H1302" s="1068">
        <v>1</v>
      </c>
      <c r="I1302" s="2"/>
      <c r="K1302" s="1072"/>
    </row>
    <row r="1303" spans="1:11" x14ac:dyDescent="0.2">
      <c r="A1303" s="977" t="str">
        <f t="shared" si="40"/>
        <v>EF_11_73</v>
      </c>
      <c r="B1303" s="979">
        <f t="shared" si="41"/>
        <v>73</v>
      </c>
      <c r="C1303" s="1069" t="s">
        <v>111</v>
      </c>
      <c r="D1303" s="1072">
        <v>11</v>
      </c>
      <c r="E1303" s="1070">
        <v>1301</v>
      </c>
      <c r="F1303" s="1066" t="s">
        <v>4716</v>
      </c>
      <c r="G1303" s="1067" t="s">
        <v>4717</v>
      </c>
      <c r="H1303" s="1068">
        <v>1</v>
      </c>
      <c r="I1303" s="2"/>
      <c r="K1303" s="1072"/>
    </row>
    <row r="1304" spans="1:11" x14ac:dyDescent="0.2">
      <c r="A1304" s="977" t="str">
        <f t="shared" si="40"/>
        <v>EF_11_74</v>
      </c>
      <c r="B1304" s="979">
        <f t="shared" si="41"/>
        <v>74</v>
      </c>
      <c r="C1304" s="1069" t="s">
        <v>111</v>
      </c>
      <c r="D1304" s="1072">
        <v>11</v>
      </c>
      <c r="E1304" s="1070">
        <v>1302</v>
      </c>
      <c r="F1304" s="1066" t="s">
        <v>4718</v>
      </c>
      <c r="G1304" s="1067" t="s">
        <v>4719</v>
      </c>
      <c r="H1304" s="1068">
        <v>1</v>
      </c>
      <c r="I1304" s="2"/>
      <c r="K1304" s="1072"/>
    </row>
    <row r="1305" spans="1:11" x14ac:dyDescent="0.2">
      <c r="A1305" s="977" t="str">
        <f t="shared" si="40"/>
        <v>EF_11_75</v>
      </c>
      <c r="B1305" s="979">
        <f t="shared" si="41"/>
        <v>75</v>
      </c>
      <c r="C1305" s="1069" t="s">
        <v>111</v>
      </c>
      <c r="D1305" s="1072">
        <v>11</v>
      </c>
      <c r="E1305" s="1070">
        <v>1303</v>
      </c>
      <c r="F1305" s="1066" t="s">
        <v>4720</v>
      </c>
      <c r="G1305" s="1067" t="s">
        <v>4721</v>
      </c>
      <c r="H1305" s="1068">
        <v>1</v>
      </c>
      <c r="I1305" s="2"/>
      <c r="K1305" s="1072"/>
    </row>
    <row r="1306" spans="1:11" x14ac:dyDescent="0.2">
      <c r="A1306" s="977" t="str">
        <f t="shared" si="40"/>
        <v>EF_11_76</v>
      </c>
      <c r="B1306" s="979">
        <f t="shared" si="41"/>
        <v>76</v>
      </c>
      <c r="C1306" s="1069" t="s">
        <v>111</v>
      </c>
      <c r="D1306" s="1072">
        <v>11</v>
      </c>
      <c r="E1306" s="1070">
        <v>1304</v>
      </c>
      <c r="F1306" s="1066" t="s">
        <v>4722</v>
      </c>
      <c r="G1306" s="1067" t="s">
        <v>4723</v>
      </c>
      <c r="H1306" s="1068">
        <v>1</v>
      </c>
      <c r="I1306" s="2"/>
      <c r="K1306" s="1072"/>
    </row>
    <row r="1307" spans="1:11" x14ac:dyDescent="0.2">
      <c r="A1307" s="977" t="str">
        <f t="shared" si="40"/>
        <v>EF_11_77</v>
      </c>
      <c r="B1307" s="979">
        <f t="shared" si="41"/>
        <v>77</v>
      </c>
      <c r="C1307" s="1069" t="s">
        <v>111</v>
      </c>
      <c r="D1307" s="1072">
        <v>11</v>
      </c>
      <c r="E1307" s="1070">
        <v>1305</v>
      </c>
      <c r="F1307" s="1066" t="s">
        <v>4724</v>
      </c>
      <c r="G1307" s="1067" t="s">
        <v>4725</v>
      </c>
      <c r="H1307" s="1068">
        <v>1</v>
      </c>
      <c r="I1307" s="2"/>
      <c r="K1307" s="1072"/>
    </row>
    <row r="1308" spans="1:11" x14ac:dyDescent="0.2">
      <c r="A1308" s="977" t="str">
        <f t="shared" si="40"/>
        <v>EF_11_78</v>
      </c>
      <c r="B1308" s="979">
        <f t="shared" si="41"/>
        <v>78</v>
      </c>
      <c r="C1308" s="1069" t="s">
        <v>111</v>
      </c>
      <c r="D1308" s="1072">
        <v>11</v>
      </c>
      <c r="E1308" s="1070">
        <v>1306</v>
      </c>
      <c r="F1308" s="1066" t="s">
        <v>4726</v>
      </c>
      <c r="G1308" s="1067" t="s">
        <v>4727</v>
      </c>
      <c r="H1308" s="1068">
        <v>1</v>
      </c>
      <c r="I1308" s="2"/>
      <c r="K1308" s="1072"/>
    </row>
    <row r="1309" spans="1:11" x14ac:dyDescent="0.2">
      <c r="A1309" s="977" t="str">
        <f t="shared" si="40"/>
        <v>EF_11_79</v>
      </c>
      <c r="B1309" s="979">
        <f t="shared" si="41"/>
        <v>79</v>
      </c>
      <c r="C1309" s="1069" t="s">
        <v>111</v>
      </c>
      <c r="D1309" s="1072">
        <v>11</v>
      </c>
      <c r="E1309" s="1070">
        <v>1307</v>
      </c>
      <c r="F1309" s="1066" t="s">
        <v>4728</v>
      </c>
      <c r="G1309" s="1067" t="s">
        <v>4729</v>
      </c>
      <c r="H1309" s="1068">
        <v>1</v>
      </c>
      <c r="I1309" s="2"/>
      <c r="K1309" s="1072"/>
    </row>
    <row r="1310" spans="1:11" x14ac:dyDescent="0.2">
      <c r="A1310" s="977" t="str">
        <f t="shared" si="40"/>
        <v>EF_11_80</v>
      </c>
      <c r="B1310" s="979">
        <f t="shared" si="41"/>
        <v>80</v>
      </c>
      <c r="C1310" s="1069" t="s">
        <v>111</v>
      </c>
      <c r="D1310" s="1072">
        <v>11</v>
      </c>
      <c r="E1310" s="1070">
        <v>1308</v>
      </c>
      <c r="F1310" s="1066" t="s">
        <v>4730</v>
      </c>
      <c r="G1310" s="1067" t="s">
        <v>4731</v>
      </c>
      <c r="H1310" s="1068">
        <v>1</v>
      </c>
      <c r="I1310" s="2"/>
      <c r="K1310" s="1072"/>
    </row>
    <row r="1311" spans="1:11" x14ac:dyDescent="0.2">
      <c r="A1311" s="977" t="str">
        <f t="shared" si="40"/>
        <v>EF_11_81</v>
      </c>
      <c r="B1311" s="979">
        <f t="shared" si="41"/>
        <v>81</v>
      </c>
      <c r="C1311" s="1069" t="s">
        <v>111</v>
      </c>
      <c r="D1311" s="1072">
        <v>11</v>
      </c>
      <c r="E1311" s="1070">
        <v>1309</v>
      </c>
      <c r="F1311" s="1066" t="s">
        <v>4732</v>
      </c>
      <c r="G1311" s="1067" t="s">
        <v>4733</v>
      </c>
      <c r="H1311" s="1068">
        <v>1</v>
      </c>
      <c r="I1311" s="2"/>
      <c r="K1311" s="1072"/>
    </row>
    <row r="1312" spans="1:11" x14ac:dyDescent="0.2">
      <c r="A1312" s="977" t="str">
        <f t="shared" si="40"/>
        <v>EF_11_82</v>
      </c>
      <c r="B1312" s="979">
        <f t="shared" si="41"/>
        <v>82</v>
      </c>
      <c r="C1312" s="1069" t="s">
        <v>111</v>
      </c>
      <c r="D1312" s="1072">
        <v>11</v>
      </c>
      <c r="E1312" s="1070">
        <v>1310</v>
      </c>
      <c r="F1312" s="1066" t="s">
        <v>4734</v>
      </c>
      <c r="G1312" s="1067" t="s">
        <v>4735</v>
      </c>
      <c r="H1312" s="1068">
        <v>1</v>
      </c>
      <c r="I1312" s="2"/>
      <c r="K1312" s="1072"/>
    </row>
    <row r="1313" spans="1:11" x14ac:dyDescent="0.2">
      <c r="A1313" s="977" t="str">
        <f t="shared" si="40"/>
        <v>EF_11_83</v>
      </c>
      <c r="B1313" s="979">
        <f t="shared" si="41"/>
        <v>83</v>
      </c>
      <c r="C1313" s="1069" t="s">
        <v>111</v>
      </c>
      <c r="D1313" s="1072">
        <v>11</v>
      </c>
      <c r="E1313" s="1070">
        <v>1311</v>
      </c>
      <c r="F1313" s="1066" t="s">
        <v>4736</v>
      </c>
      <c r="G1313" s="1067" t="s">
        <v>4737</v>
      </c>
      <c r="H1313" s="1068">
        <v>1</v>
      </c>
      <c r="I1313" s="2"/>
      <c r="K1313" s="1072"/>
    </row>
    <row r="1314" spans="1:11" x14ac:dyDescent="0.2">
      <c r="A1314" s="977" t="str">
        <f t="shared" si="40"/>
        <v>EF_11_84</v>
      </c>
      <c r="B1314" s="979">
        <f t="shared" si="41"/>
        <v>84</v>
      </c>
      <c r="C1314" s="1069" t="s">
        <v>111</v>
      </c>
      <c r="D1314" s="1072">
        <v>11</v>
      </c>
      <c r="E1314" s="1070">
        <v>1312</v>
      </c>
      <c r="F1314" s="1066" t="s">
        <v>4738</v>
      </c>
      <c r="G1314" s="1067" t="s">
        <v>4739</v>
      </c>
      <c r="H1314" s="1068">
        <v>2</v>
      </c>
      <c r="I1314" s="2"/>
      <c r="K1314" s="1072"/>
    </row>
    <row r="1315" spans="1:11" x14ac:dyDescent="0.2">
      <c r="A1315" s="977" t="str">
        <f t="shared" si="40"/>
        <v>EF_11_85</v>
      </c>
      <c r="B1315" s="979">
        <f t="shared" si="41"/>
        <v>85</v>
      </c>
      <c r="C1315" s="1069" t="s">
        <v>111</v>
      </c>
      <c r="D1315" s="1072">
        <v>11</v>
      </c>
      <c r="E1315" s="1070">
        <v>1313</v>
      </c>
      <c r="F1315" s="1066" t="s">
        <v>4740</v>
      </c>
      <c r="G1315" s="1067" t="s">
        <v>4741</v>
      </c>
      <c r="H1315" s="1068">
        <v>1</v>
      </c>
      <c r="I1315" s="2"/>
      <c r="K1315" s="1072"/>
    </row>
    <row r="1316" spans="1:11" x14ac:dyDescent="0.2">
      <c r="A1316" s="977" t="str">
        <f t="shared" si="40"/>
        <v>EF_11_86</v>
      </c>
      <c r="B1316" s="979">
        <f t="shared" si="41"/>
        <v>86</v>
      </c>
      <c r="C1316" s="1069" t="s">
        <v>111</v>
      </c>
      <c r="D1316" s="1072">
        <v>11</v>
      </c>
      <c r="E1316" s="1070">
        <v>1314</v>
      </c>
      <c r="F1316" s="1066" t="s">
        <v>4742</v>
      </c>
      <c r="G1316" s="1067" t="s">
        <v>4743</v>
      </c>
      <c r="H1316" s="1068">
        <v>1</v>
      </c>
      <c r="I1316" s="2"/>
      <c r="K1316" s="1072"/>
    </row>
    <row r="1317" spans="1:11" x14ac:dyDescent="0.2">
      <c r="A1317" s="977" t="str">
        <f t="shared" si="40"/>
        <v>EF_11_87</v>
      </c>
      <c r="B1317" s="979">
        <f t="shared" si="41"/>
        <v>87</v>
      </c>
      <c r="C1317" s="1069" t="s">
        <v>111</v>
      </c>
      <c r="D1317" s="1072">
        <v>11</v>
      </c>
      <c r="E1317" s="1070">
        <v>1315</v>
      </c>
      <c r="F1317" s="1066" t="s">
        <v>4744</v>
      </c>
      <c r="G1317" s="1067" t="s">
        <v>4745</v>
      </c>
      <c r="H1317" s="1068">
        <v>1</v>
      </c>
      <c r="I1317" s="2"/>
      <c r="K1317" s="1072"/>
    </row>
    <row r="1318" spans="1:11" x14ac:dyDescent="0.2">
      <c r="A1318" s="977" t="str">
        <f t="shared" si="40"/>
        <v>EF_11_88</v>
      </c>
      <c r="B1318" s="979">
        <f t="shared" si="41"/>
        <v>88</v>
      </c>
      <c r="C1318" s="1069" t="s">
        <v>111</v>
      </c>
      <c r="D1318" s="1072">
        <v>11</v>
      </c>
      <c r="E1318" s="1070">
        <v>1316</v>
      </c>
      <c r="F1318" s="1066" t="s">
        <v>4746</v>
      </c>
      <c r="G1318" s="1067" t="s">
        <v>4747</v>
      </c>
      <c r="H1318" s="1068">
        <v>1</v>
      </c>
      <c r="I1318" s="2"/>
      <c r="K1318" s="1072"/>
    </row>
    <row r="1319" spans="1:11" x14ac:dyDescent="0.2">
      <c r="A1319" s="977" t="str">
        <f t="shared" si="40"/>
        <v>EF_11_89</v>
      </c>
      <c r="B1319" s="979">
        <f t="shared" si="41"/>
        <v>89</v>
      </c>
      <c r="C1319" s="1069" t="s">
        <v>111</v>
      </c>
      <c r="D1319" s="1072">
        <v>11</v>
      </c>
      <c r="E1319" s="1070">
        <v>1317</v>
      </c>
      <c r="F1319" s="1066" t="s">
        <v>4748</v>
      </c>
      <c r="G1319" s="1067" t="s">
        <v>4749</v>
      </c>
      <c r="H1319" s="1068">
        <v>1</v>
      </c>
      <c r="I1319" s="2"/>
      <c r="K1319" s="1072"/>
    </row>
    <row r="1320" spans="1:11" x14ac:dyDescent="0.2">
      <c r="A1320" s="977" t="str">
        <f t="shared" si="40"/>
        <v>EF_11_90</v>
      </c>
      <c r="B1320" s="979">
        <f t="shared" si="41"/>
        <v>90</v>
      </c>
      <c r="C1320" s="1069" t="s">
        <v>111</v>
      </c>
      <c r="D1320" s="1072">
        <v>11</v>
      </c>
      <c r="E1320" s="1070">
        <v>1318</v>
      </c>
      <c r="F1320" s="1066" t="s">
        <v>4750</v>
      </c>
      <c r="G1320" s="1067" t="s">
        <v>4751</v>
      </c>
      <c r="H1320" s="1068">
        <v>1</v>
      </c>
      <c r="I1320" s="2"/>
      <c r="K1320" s="1072"/>
    </row>
    <row r="1321" spans="1:11" x14ac:dyDescent="0.2">
      <c r="A1321" s="977" t="str">
        <f t="shared" si="40"/>
        <v>EF_11_91</v>
      </c>
      <c r="B1321" s="979">
        <f t="shared" si="41"/>
        <v>91</v>
      </c>
      <c r="C1321" s="1069" t="s">
        <v>111</v>
      </c>
      <c r="D1321" s="1072">
        <v>11</v>
      </c>
      <c r="E1321" s="1070">
        <v>1319</v>
      </c>
      <c r="F1321" s="1066" t="s">
        <v>4752</v>
      </c>
      <c r="G1321" s="1067" t="s">
        <v>4753</v>
      </c>
      <c r="H1321" s="1068">
        <v>1</v>
      </c>
      <c r="I1321" s="2"/>
      <c r="K1321" s="1072"/>
    </row>
    <row r="1322" spans="1:11" x14ac:dyDescent="0.2">
      <c r="A1322" s="977" t="str">
        <f t="shared" si="40"/>
        <v>EF_11_92</v>
      </c>
      <c r="B1322" s="979">
        <f t="shared" si="41"/>
        <v>92</v>
      </c>
      <c r="C1322" s="1069" t="s">
        <v>111</v>
      </c>
      <c r="D1322" s="1072">
        <v>11</v>
      </c>
      <c r="E1322" s="1070">
        <v>1320</v>
      </c>
      <c r="F1322" s="1066" t="s">
        <v>4754</v>
      </c>
      <c r="G1322" s="1067" t="s">
        <v>4755</v>
      </c>
      <c r="H1322" s="1068">
        <v>1</v>
      </c>
      <c r="I1322" s="2"/>
      <c r="K1322" s="1072"/>
    </row>
    <row r="1323" spans="1:11" x14ac:dyDescent="0.2">
      <c r="A1323" s="977" t="str">
        <f t="shared" si="40"/>
        <v>EF_11_93</v>
      </c>
      <c r="B1323" s="979">
        <f t="shared" si="41"/>
        <v>93</v>
      </c>
      <c r="C1323" s="1069" t="s">
        <v>111</v>
      </c>
      <c r="D1323" s="1072">
        <v>11</v>
      </c>
      <c r="E1323" s="1070">
        <v>1321</v>
      </c>
      <c r="F1323" s="1066" t="s">
        <v>4756</v>
      </c>
      <c r="G1323" s="1067" t="s">
        <v>4757</v>
      </c>
      <c r="H1323" s="1068">
        <v>1</v>
      </c>
      <c r="I1323" s="2"/>
      <c r="K1323" s="1072"/>
    </row>
    <row r="1324" spans="1:11" x14ac:dyDescent="0.2">
      <c r="A1324" s="977" t="str">
        <f t="shared" si="40"/>
        <v>EF_11_94</v>
      </c>
      <c r="B1324" s="979">
        <f t="shared" si="41"/>
        <v>94</v>
      </c>
      <c r="C1324" s="1069" t="s">
        <v>111</v>
      </c>
      <c r="D1324" s="1072">
        <v>11</v>
      </c>
      <c r="E1324" s="1070">
        <v>1322</v>
      </c>
      <c r="F1324" s="1066" t="s">
        <v>4758</v>
      </c>
      <c r="G1324" s="1067" t="s">
        <v>4759</v>
      </c>
      <c r="H1324" s="1068">
        <v>1</v>
      </c>
      <c r="I1324" s="2"/>
      <c r="K1324" s="1072"/>
    </row>
    <row r="1325" spans="1:11" x14ac:dyDescent="0.2">
      <c r="A1325" s="977" t="str">
        <f t="shared" si="40"/>
        <v>EF_11_95</v>
      </c>
      <c r="B1325" s="979">
        <f t="shared" si="41"/>
        <v>95</v>
      </c>
      <c r="C1325" s="1069" t="s">
        <v>111</v>
      </c>
      <c r="D1325" s="1072">
        <v>11</v>
      </c>
      <c r="E1325" s="1070">
        <v>1323</v>
      </c>
      <c r="F1325" s="1066" t="s">
        <v>4760</v>
      </c>
      <c r="G1325" s="1067" t="s">
        <v>4761</v>
      </c>
      <c r="H1325" s="1068">
        <v>1</v>
      </c>
      <c r="I1325" s="2"/>
      <c r="K1325" s="1072"/>
    </row>
    <row r="1326" spans="1:11" x14ac:dyDescent="0.2">
      <c r="A1326" s="977" t="str">
        <f t="shared" si="40"/>
        <v>EF_11_96</v>
      </c>
      <c r="B1326" s="979">
        <f t="shared" si="41"/>
        <v>96</v>
      </c>
      <c r="C1326" s="1069" t="s">
        <v>111</v>
      </c>
      <c r="D1326" s="1072">
        <v>11</v>
      </c>
      <c r="E1326" s="1070">
        <v>1324</v>
      </c>
      <c r="F1326" s="1066" t="s">
        <v>4762</v>
      </c>
      <c r="G1326" s="1067" t="s">
        <v>4763</v>
      </c>
      <c r="H1326" s="1068">
        <v>1</v>
      </c>
      <c r="I1326" s="2"/>
      <c r="K1326" s="1072"/>
    </row>
    <row r="1327" spans="1:11" x14ac:dyDescent="0.2">
      <c r="A1327" s="977" t="str">
        <f t="shared" si="40"/>
        <v>EF_11_97</v>
      </c>
      <c r="B1327" s="979">
        <f t="shared" si="41"/>
        <v>97</v>
      </c>
      <c r="C1327" s="1069" t="s">
        <v>111</v>
      </c>
      <c r="D1327" s="1072">
        <v>11</v>
      </c>
      <c r="E1327" s="1070">
        <v>1325</v>
      </c>
      <c r="F1327" s="1066" t="s">
        <v>4764</v>
      </c>
      <c r="G1327" s="1067" t="s">
        <v>4765</v>
      </c>
      <c r="H1327" s="1068">
        <v>1</v>
      </c>
      <c r="I1327" s="2"/>
      <c r="K1327" s="1072"/>
    </row>
    <row r="1328" spans="1:11" x14ac:dyDescent="0.2">
      <c r="A1328" s="977" t="str">
        <f t="shared" si="40"/>
        <v>EF_11_98</v>
      </c>
      <c r="B1328" s="979">
        <f t="shared" si="41"/>
        <v>98</v>
      </c>
      <c r="C1328" s="1069" t="s">
        <v>111</v>
      </c>
      <c r="D1328" s="1072">
        <v>11</v>
      </c>
      <c r="E1328" s="1070">
        <v>1326</v>
      </c>
      <c r="F1328" s="1066" t="s">
        <v>4766</v>
      </c>
      <c r="G1328" s="1067" t="s">
        <v>4767</v>
      </c>
      <c r="H1328" s="1068">
        <v>1</v>
      </c>
      <c r="I1328" s="2"/>
      <c r="K1328" s="1072"/>
    </row>
    <row r="1329" spans="1:11" x14ac:dyDescent="0.2">
      <c r="A1329" s="977" t="str">
        <f t="shared" si="40"/>
        <v>EF_11_99</v>
      </c>
      <c r="B1329" s="979">
        <f t="shared" si="41"/>
        <v>99</v>
      </c>
      <c r="C1329" s="1069" t="s">
        <v>111</v>
      </c>
      <c r="D1329" s="1072">
        <v>11</v>
      </c>
      <c r="E1329" s="1070">
        <v>1327</v>
      </c>
      <c r="F1329" s="1066" t="s">
        <v>4768</v>
      </c>
      <c r="G1329" s="1067" t="s">
        <v>4769</v>
      </c>
      <c r="H1329" s="1068">
        <v>2</v>
      </c>
      <c r="I1329" s="2"/>
      <c r="K1329" s="1072"/>
    </row>
    <row r="1330" spans="1:11" x14ac:dyDescent="0.2">
      <c r="A1330" s="977" t="str">
        <f t="shared" si="40"/>
        <v>EF_11_100</v>
      </c>
      <c r="B1330" s="979">
        <f t="shared" si="41"/>
        <v>100</v>
      </c>
      <c r="C1330" s="1069" t="s">
        <v>111</v>
      </c>
      <c r="D1330" s="1072">
        <v>11</v>
      </c>
      <c r="E1330" s="1070">
        <v>1328</v>
      </c>
      <c r="F1330" s="1066" t="s">
        <v>4770</v>
      </c>
      <c r="G1330" s="1067" t="s">
        <v>4771</v>
      </c>
      <c r="H1330" s="1068">
        <v>1</v>
      </c>
      <c r="I1330" s="2"/>
      <c r="K1330" s="1072"/>
    </row>
    <row r="1331" spans="1:11" x14ac:dyDescent="0.2">
      <c r="A1331" s="977" t="str">
        <f t="shared" si="40"/>
        <v>EF_11_101</v>
      </c>
      <c r="B1331" s="979">
        <f t="shared" si="41"/>
        <v>101</v>
      </c>
      <c r="C1331" s="1069" t="s">
        <v>111</v>
      </c>
      <c r="D1331" s="1072">
        <v>11</v>
      </c>
      <c r="E1331" s="1070">
        <v>1329</v>
      </c>
      <c r="F1331" s="1066" t="s">
        <v>4772</v>
      </c>
      <c r="G1331" s="1067" t="s">
        <v>4773</v>
      </c>
      <c r="H1331" s="1068">
        <v>1</v>
      </c>
      <c r="I1331" s="2"/>
      <c r="K1331" s="1072"/>
    </row>
    <row r="1332" spans="1:11" x14ac:dyDescent="0.2">
      <c r="A1332" s="977" t="str">
        <f t="shared" si="40"/>
        <v>EF_11_102</v>
      </c>
      <c r="B1332" s="979">
        <f t="shared" si="41"/>
        <v>102</v>
      </c>
      <c r="C1332" s="1069" t="s">
        <v>111</v>
      </c>
      <c r="D1332" s="1072">
        <v>11</v>
      </c>
      <c r="E1332" s="1070">
        <v>1330</v>
      </c>
      <c r="F1332" s="1066" t="s">
        <v>4774</v>
      </c>
      <c r="G1332" s="1067" t="s">
        <v>4775</v>
      </c>
      <c r="H1332" s="1068">
        <v>1</v>
      </c>
      <c r="I1332" s="2"/>
      <c r="K1332" s="1072"/>
    </row>
    <row r="1333" spans="1:11" x14ac:dyDescent="0.2">
      <c r="A1333" s="977" t="str">
        <f t="shared" si="40"/>
        <v>EF_11_103</v>
      </c>
      <c r="B1333" s="979">
        <f t="shared" si="41"/>
        <v>103</v>
      </c>
      <c r="C1333" s="1069" t="s">
        <v>111</v>
      </c>
      <c r="D1333" s="1072">
        <v>11</v>
      </c>
      <c r="E1333" s="1070">
        <v>1331</v>
      </c>
      <c r="F1333" s="1066" t="s">
        <v>4776</v>
      </c>
      <c r="G1333" s="1067" t="s">
        <v>4777</v>
      </c>
      <c r="H1333" s="1068">
        <v>1</v>
      </c>
      <c r="I1333" s="2"/>
      <c r="K1333" s="1072"/>
    </row>
    <row r="1334" spans="1:11" x14ac:dyDescent="0.2">
      <c r="A1334" s="977" t="str">
        <f t="shared" si="40"/>
        <v>EF_11_104</v>
      </c>
      <c r="B1334" s="979">
        <f t="shared" si="41"/>
        <v>104</v>
      </c>
      <c r="C1334" s="1069" t="s">
        <v>111</v>
      </c>
      <c r="D1334" s="1072">
        <v>11</v>
      </c>
      <c r="E1334" s="1070">
        <v>1332</v>
      </c>
      <c r="F1334" s="1066" t="s">
        <v>4778</v>
      </c>
      <c r="G1334" s="1067" t="s">
        <v>4779</v>
      </c>
      <c r="H1334" s="1068">
        <v>1</v>
      </c>
      <c r="I1334" s="2"/>
      <c r="K1334" s="1072"/>
    </row>
    <row r="1335" spans="1:11" x14ac:dyDescent="0.2">
      <c r="A1335" s="977" t="str">
        <f t="shared" si="40"/>
        <v>EF_11_105</v>
      </c>
      <c r="B1335" s="979">
        <f t="shared" si="41"/>
        <v>105</v>
      </c>
      <c r="C1335" s="1069" t="s">
        <v>111</v>
      </c>
      <c r="D1335" s="1072">
        <v>11</v>
      </c>
      <c r="E1335" s="1070">
        <v>1333</v>
      </c>
      <c r="F1335" s="1066" t="s">
        <v>4780</v>
      </c>
      <c r="G1335" s="1067" t="s">
        <v>4781</v>
      </c>
      <c r="H1335" s="1068">
        <v>1</v>
      </c>
      <c r="I1335" s="2"/>
      <c r="K1335" s="1072"/>
    </row>
    <row r="1336" spans="1:11" x14ac:dyDescent="0.2">
      <c r="A1336" s="977" t="str">
        <f t="shared" si="40"/>
        <v>EF_11_106</v>
      </c>
      <c r="B1336" s="979">
        <f t="shared" si="41"/>
        <v>106</v>
      </c>
      <c r="C1336" s="1069" t="s">
        <v>111</v>
      </c>
      <c r="D1336" s="1072">
        <v>11</v>
      </c>
      <c r="E1336" s="1070">
        <v>1334</v>
      </c>
      <c r="F1336" s="1066" t="s">
        <v>4782</v>
      </c>
      <c r="G1336" s="1067" t="s">
        <v>4783</v>
      </c>
      <c r="H1336" s="1068">
        <v>1</v>
      </c>
      <c r="I1336" s="2"/>
      <c r="K1336" s="1072"/>
    </row>
    <row r="1337" spans="1:11" x14ac:dyDescent="0.2">
      <c r="A1337" s="977" t="str">
        <f t="shared" si="40"/>
        <v>EF_11_107</v>
      </c>
      <c r="B1337" s="979">
        <f t="shared" si="41"/>
        <v>107</v>
      </c>
      <c r="C1337" s="1069" t="s">
        <v>111</v>
      </c>
      <c r="D1337" s="1072">
        <v>11</v>
      </c>
      <c r="E1337" s="1070">
        <v>1335</v>
      </c>
      <c r="F1337" s="1066" t="s">
        <v>4784</v>
      </c>
      <c r="G1337" s="1067" t="s">
        <v>4785</v>
      </c>
      <c r="H1337" s="1068">
        <v>1</v>
      </c>
      <c r="I1337" s="2"/>
      <c r="K1337" s="1072"/>
    </row>
    <row r="1338" spans="1:11" x14ac:dyDescent="0.2">
      <c r="A1338" s="977" t="str">
        <f t="shared" si="40"/>
        <v>EF_11_108</v>
      </c>
      <c r="B1338" s="979">
        <f t="shared" si="41"/>
        <v>108</v>
      </c>
      <c r="C1338" s="1069" t="s">
        <v>111</v>
      </c>
      <c r="D1338" s="1072">
        <v>11</v>
      </c>
      <c r="E1338" s="1070">
        <v>1336</v>
      </c>
      <c r="F1338" s="1066" t="s">
        <v>4786</v>
      </c>
      <c r="G1338" s="1067" t="s">
        <v>4787</v>
      </c>
      <c r="H1338" s="1068">
        <v>1</v>
      </c>
      <c r="I1338" s="2"/>
      <c r="K1338" s="1072"/>
    </row>
    <row r="1339" spans="1:11" x14ac:dyDescent="0.2">
      <c r="A1339" s="977" t="str">
        <f t="shared" si="40"/>
        <v>EF_11_109</v>
      </c>
      <c r="B1339" s="979">
        <f t="shared" si="41"/>
        <v>109</v>
      </c>
      <c r="C1339" s="1069" t="s">
        <v>111</v>
      </c>
      <c r="D1339" s="1072">
        <v>11</v>
      </c>
      <c r="E1339" s="1070">
        <v>1337</v>
      </c>
      <c r="F1339" s="1066" t="s">
        <v>4788</v>
      </c>
      <c r="G1339" s="1067" t="s">
        <v>4789</v>
      </c>
      <c r="H1339" s="1068">
        <v>1</v>
      </c>
      <c r="I1339" s="2"/>
      <c r="K1339" s="1072"/>
    </row>
    <row r="1340" spans="1:11" x14ac:dyDescent="0.2">
      <c r="A1340" s="977" t="str">
        <f t="shared" si="40"/>
        <v>EF_11_110</v>
      </c>
      <c r="B1340" s="979">
        <f t="shared" si="41"/>
        <v>110</v>
      </c>
      <c r="C1340" s="1069" t="s">
        <v>111</v>
      </c>
      <c r="D1340" s="1072">
        <v>11</v>
      </c>
      <c r="E1340" s="1070">
        <v>1338</v>
      </c>
      <c r="F1340" s="1066" t="s">
        <v>4790</v>
      </c>
      <c r="G1340" s="1067" t="s">
        <v>4791</v>
      </c>
      <c r="H1340" s="1068">
        <v>1</v>
      </c>
      <c r="I1340" s="2"/>
      <c r="K1340" s="1072"/>
    </row>
    <row r="1341" spans="1:11" x14ac:dyDescent="0.2">
      <c r="A1341" s="977" t="str">
        <f t="shared" si="40"/>
        <v>EF_11_111</v>
      </c>
      <c r="B1341" s="979">
        <f t="shared" si="41"/>
        <v>111</v>
      </c>
      <c r="C1341" s="1069" t="s">
        <v>111</v>
      </c>
      <c r="D1341" s="1072">
        <v>11</v>
      </c>
      <c r="E1341" s="1070">
        <v>1339</v>
      </c>
      <c r="F1341" s="1066" t="s">
        <v>4792</v>
      </c>
      <c r="G1341" s="1067" t="s">
        <v>4793</v>
      </c>
      <c r="H1341" s="1068">
        <v>1</v>
      </c>
      <c r="I1341" s="2"/>
      <c r="K1341" s="1072"/>
    </row>
    <row r="1342" spans="1:11" x14ac:dyDescent="0.2">
      <c r="A1342" s="977" t="str">
        <f t="shared" si="40"/>
        <v>EF_11_112</v>
      </c>
      <c r="B1342" s="979">
        <f t="shared" si="41"/>
        <v>112</v>
      </c>
      <c r="C1342" s="1069" t="s">
        <v>111</v>
      </c>
      <c r="D1342" s="1072">
        <v>11</v>
      </c>
      <c r="E1342" s="1070">
        <v>1340</v>
      </c>
      <c r="F1342" s="1066" t="s">
        <v>4794</v>
      </c>
      <c r="G1342" s="1067" t="s">
        <v>4795</v>
      </c>
      <c r="H1342" s="1068">
        <v>1</v>
      </c>
      <c r="I1342" s="2"/>
      <c r="K1342" s="1072"/>
    </row>
    <row r="1343" spans="1:11" x14ac:dyDescent="0.2">
      <c r="A1343" s="977" t="str">
        <f t="shared" si="40"/>
        <v>EF_11_113</v>
      </c>
      <c r="B1343" s="979">
        <f t="shared" si="41"/>
        <v>113</v>
      </c>
      <c r="C1343" s="1069" t="s">
        <v>111</v>
      </c>
      <c r="D1343" s="1072">
        <v>11</v>
      </c>
      <c r="E1343" s="1070">
        <v>1341</v>
      </c>
      <c r="F1343" s="1066" t="s">
        <v>4796</v>
      </c>
      <c r="G1343" s="1067" t="s">
        <v>4797</v>
      </c>
      <c r="H1343" s="1068">
        <v>1</v>
      </c>
      <c r="I1343" s="2"/>
      <c r="K1343" s="1072"/>
    </row>
    <row r="1344" spans="1:11" x14ac:dyDescent="0.2">
      <c r="A1344" s="977" t="str">
        <f t="shared" si="40"/>
        <v>EF_11_114</v>
      </c>
      <c r="B1344" s="979">
        <f t="shared" si="41"/>
        <v>114</v>
      </c>
      <c r="C1344" s="1069" t="s">
        <v>111</v>
      </c>
      <c r="D1344" s="1072">
        <v>11</v>
      </c>
      <c r="E1344" s="1070">
        <v>1342</v>
      </c>
      <c r="F1344" s="1066" t="s">
        <v>4798</v>
      </c>
      <c r="G1344" s="1067" t="s">
        <v>4799</v>
      </c>
      <c r="H1344" s="1068">
        <v>1</v>
      </c>
      <c r="I1344" s="2"/>
      <c r="K1344" s="1072"/>
    </row>
    <row r="1345" spans="1:11" x14ac:dyDescent="0.2">
      <c r="A1345" s="977" t="str">
        <f t="shared" si="40"/>
        <v>EF_11_115</v>
      </c>
      <c r="B1345" s="979">
        <f t="shared" si="41"/>
        <v>115</v>
      </c>
      <c r="C1345" s="1069" t="s">
        <v>111</v>
      </c>
      <c r="D1345" s="1072">
        <v>11</v>
      </c>
      <c r="E1345" s="1070">
        <v>1343</v>
      </c>
      <c r="F1345" s="1066" t="s">
        <v>4800</v>
      </c>
      <c r="G1345" s="1067" t="s">
        <v>4801</v>
      </c>
      <c r="H1345" s="1068">
        <v>1</v>
      </c>
      <c r="I1345" s="2"/>
      <c r="K1345" s="1072"/>
    </row>
    <row r="1346" spans="1:11" x14ac:dyDescent="0.2">
      <c r="A1346" s="977" t="str">
        <f t="shared" si="40"/>
        <v>EF_11_116</v>
      </c>
      <c r="B1346" s="979">
        <f t="shared" si="41"/>
        <v>116</v>
      </c>
      <c r="C1346" s="1069" t="s">
        <v>111</v>
      </c>
      <c r="D1346" s="1072">
        <v>11</v>
      </c>
      <c r="E1346" s="1070">
        <v>1344</v>
      </c>
      <c r="F1346" s="1066" t="s">
        <v>4802</v>
      </c>
      <c r="G1346" s="1067" t="s">
        <v>4803</v>
      </c>
      <c r="H1346" s="1068">
        <v>1</v>
      </c>
      <c r="I1346" s="2"/>
      <c r="K1346" s="1072"/>
    </row>
    <row r="1347" spans="1:11" x14ac:dyDescent="0.2">
      <c r="A1347" s="977" t="str">
        <f t="shared" ref="A1347:A1410" si="42">CONCATENATE(C1347,"_",D1347,"_",B1347)</f>
        <v>EF_11_117</v>
      </c>
      <c r="B1347" s="979">
        <f t="shared" si="41"/>
        <v>117</v>
      </c>
      <c r="C1347" s="1069" t="s">
        <v>111</v>
      </c>
      <c r="D1347" s="1072">
        <v>11</v>
      </c>
      <c r="E1347" s="1070">
        <v>1345</v>
      </c>
      <c r="F1347" s="1066" t="s">
        <v>4804</v>
      </c>
      <c r="G1347" s="1067" t="s">
        <v>4805</v>
      </c>
      <c r="H1347" s="1068">
        <v>1</v>
      </c>
      <c r="I1347" s="2"/>
      <c r="K1347" s="1072"/>
    </row>
    <row r="1348" spans="1:11" x14ac:dyDescent="0.2">
      <c r="A1348" s="977" t="str">
        <f t="shared" si="42"/>
        <v>EF_11_118</v>
      </c>
      <c r="B1348" s="979">
        <f t="shared" si="41"/>
        <v>118</v>
      </c>
      <c r="C1348" s="1069" t="s">
        <v>111</v>
      </c>
      <c r="D1348" s="1072">
        <v>11</v>
      </c>
      <c r="E1348" s="1070">
        <v>1346</v>
      </c>
      <c r="F1348" s="1066" t="s">
        <v>4806</v>
      </c>
      <c r="G1348" s="1067" t="s">
        <v>4807</v>
      </c>
      <c r="H1348" s="1068">
        <v>1</v>
      </c>
      <c r="I1348" s="2"/>
      <c r="K1348" s="1072"/>
    </row>
    <row r="1349" spans="1:11" x14ac:dyDescent="0.2">
      <c r="A1349" s="977" t="str">
        <f t="shared" si="42"/>
        <v>EF_11_119</v>
      </c>
      <c r="B1349" s="979">
        <f t="shared" ref="B1349:B1412" si="43">IF(D1349&lt;&gt;"",IF(D1349=D1348,B1348+1,1),0)</f>
        <v>119</v>
      </c>
      <c r="C1349" s="1069" t="s">
        <v>111</v>
      </c>
      <c r="D1349" s="1072">
        <v>11</v>
      </c>
      <c r="E1349" s="1070">
        <v>1347</v>
      </c>
      <c r="F1349" s="1066" t="s">
        <v>4808</v>
      </c>
      <c r="G1349" s="1067" t="s">
        <v>4809</v>
      </c>
      <c r="H1349" s="1068">
        <v>1</v>
      </c>
      <c r="I1349" s="2"/>
      <c r="K1349" s="1072"/>
    </row>
    <row r="1350" spans="1:11" x14ac:dyDescent="0.2">
      <c r="A1350" s="977" t="str">
        <f t="shared" si="42"/>
        <v>EF_11_120</v>
      </c>
      <c r="B1350" s="979">
        <f t="shared" si="43"/>
        <v>120</v>
      </c>
      <c r="C1350" s="1069" t="s">
        <v>111</v>
      </c>
      <c r="D1350" s="1072">
        <v>11</v>
      </c>
      <c r="E1350" s="1070">
        <v>1348</v>
      </c>
      <c r="F1350" s="1066" t="s">
        <v>4810</v>
      </c>
      <c r="G1350" s="1067" t="s">
        <v>4811</v>
      </c>
      <c r="H1350" s="1068">
        <v>1</v>
      </c>
      <c r="I1350" s="2"/>
      <c r="K1350" s="1072"/>
    </row>
    <row r="1351" spans="1:11" x14ac:dyDescent="0.2">
      <c r="A1351" s="977" t="str">
        <f t="shared" si="42"/>
        <v>EF_11_121</v>
      </c>
      <c r="B1351" s="979">
        <f t="shared" si="43"/>
        <v>121</v>
      </c>
      <c r="C1351" s="1069" t="s">
        <v>111</v>
      </c>
      <c r="D1351" s="1072">
        <v>11</v>
      </c>
      <c r="E1351" s="1070">
        <v>1349</v>
      </c>
      <c r="F1351" s="1066" t="s">
        <v>4812</v>
      </c>
      <c r="G1351" s="1067" t="s">
        <v>4813</v>
      </c>
      <c r="H1351" s="1068">
        <v>1</v>
      </c>
      <c r="I1351" s="2"/>
      <c r="K1351" s="1072"/>
    </row>
    <row r="1352" spans="1:11" x14ac:dyDescent="0.2">
      <c r="A1352" s="977" t="str">
        <f t="shared" si="42"/>
        <v>EF_11_122</v>
      </c>
      <c r="B1352" s="979">
        <f t="shared" si="43"/>
        <v>122</v>
      </c>
      <c r="C1352" s="1069" t="s">
        <v>111</v>
      </c>
      <c r="D1352" s="1072">
        <v>11</v>
      </c>
      <c r="E1352" s="1070">
        <v>1350</v>
      </c>
      <c r="F1352" s="1066" t="s">
        <v>4814</v>
      </c>
      <c r="G1352" s="1067" t="s">
        <v>4815</v>
      </c>
      <c r="H1352" s="1068">
        <v>1</v>
      </c>
      <c r="I1352" s="2"/>
      <c r="K1352" s="1072"/>
    </row>
    <row r="1353" spans="1:11" x14ac:dyDescent="0.2">
      <c r="A1353" s="977" t="str">
        <f t="shared" si="42"/>
        <v>EF_11_123</v>
      </c>
      <c r="B1353" s="979">
        <f t="shared" si="43"/>
        <v>123</v>
      </c>
      <c r="C1353" s="1069" t="s">
        <v>111</v>
      </c>
      <c r="D1353" s="1072">
        <v>11</v>
      </c>
      <c r="E1353" s="1070">
        <v>1351</v>
      </c>
      <c r="F1353" s="1066" t="s">
        <v>4816</v>
      </c>
      <c r="G1353" s="1067" t="s">
        <v>4817</v>
      </c>
      <c r="H1353" s="1068">
        <v>1</v>
      </c>
      <c r="I1353" s="2"/>
      <c r="K1353" s="1072"/>
    </row>
    <row r="1354" spans="1:11" x14ac:dyDescent="0.2">
      <c r="A1354" s="977" t="str">
        <f t="shared" si="42"/>
        <v>EF_11_124</v>
      </c>
      <c r="B1354" s="979">
        <f t="shared" si="43"/>
        <v>124</v>
      </c>
      <c r="C1354" s="1069" t="s">
        <v>111</v>
      </c>
      <c r="D1354" s="1072">
        <v>11</v>
      </c>
      <c r="E1354" s="1070">
        <v>1352</v>
      </c>
      <c r="F1354" s="1066" t="s">
        <v>4818</v>
      </c>
      <c r="G1354" s="1067" t="s">
        <v>4819</v>
      </c>
      <c r="H1354" s="1068">
        <v>1</v>
      </c>
      <c r="I1354" s="2"/>
      <c r="K1354" s="1072"/>
    </row>
    <row r="1355" spans="1:11" x14ac:dyDescent="0.2">
      <c r="A1355" s="977" t="str">
        <f t="shared" si="42"/>
        <v>EF_11_125</v>
      </c>
      <c r="B1355" s="979">
        <f t="shared" si="43"/>
        <v>125</v>
      </c>
      <c r="C1355" s="1069" t="s">
        <v>111</v>
      </c>
      <c r="D1355" s="1072">
        <v>11</v>
      </c>
      <c r="E1355" s="1070">
        <v>1353</v>
      </c>
      <c r="F1355" s="1066" t="s">
        <v>4820</v>
      </c>
      <c r="G1355" s="1067" t="s">
        <v>4821</v>
      </c>
      <c r="H1355" s="1068">
        <v>1</v>
      </c>
      <c r="I1355" s="2"/>
      <c r="K1355" s="1072"/>
    </row>
    <row r="1356" spans="1:11" x14ac:dyDescent="0.2">
      <c r="A1356" s="977" t="str">
        <f t="shared" si="42"/>
        <v>EF_12_1</v>
      </c>
      <c r="B1356" s="979">
        <f t="shared" si="43"/>
        <v>1</v>
      </c>
      <c r="C1356" s="1069" t="s">
        <v>111</v>
      </c>
      <c r="D1356" s="1072">
        <v>12</v>
      </c>
      <c r="E1356" s="1070">
        <v>1354</v>
      </c>
      <c r="F1356" s="1066" t="s">
        <v>4822</v>
      </c>
      <c r="G1356" s="1067" t="s">
        <v>4823</v>
      </c>
      <c r="H1356" s="1068">
        <v>1</v>
      </c>
      <c r="I1356" s="2"/>
      <c r="K1356" s="1072"/>
    </row>
    <row r="1357" spans="1:11" x14ac:dyDescent="0.2">
      <c r="A1357" s="977" t="str">
        <f t="shared" si="42"/>
        <v>EF_12_2</v>
      </c>
      <c r="B1357" s="979">
        <f t="shared" si="43"/>
        <v>2</v>
      </c>
      <c r="C1357" s="1069" t="s">
        <v>111</v>
      </c>
      <c r="D1357" s="1072">
        <v>12</v>
      </c>
      <c r="E1357" s="1070">
        <v>1355</v>
      </c>
      <c r="F1357" s="1066" t="s">
        <v>4824</v>
      </c>
      <c r="G1357" s="1067" t="s">
        <v>4825</v>
      </c>
      <c r="H1357" s="1068">
        <v>1</v>
      </c>
      <c r="I1357" s="2"/>
      <c r="K1357" s="1072"/>
    </row>
    <row r="1358" spans="1:11" x14ac:dyDescent="0.2">
      <c r="A1358" s="977" t="str">
        <f t="shared" si="42"/>
        <v>EF_12_3</v>
      </c>
      <c r="B1358" s="979">
        <f t="shared" si="43"/>
        <v>3</v>
      </c>
      <c r="C1358" s="1069" t="s">
        <v>111</v>
      </c>
      <c r="D1358" s="1072">
        <v>12</v>
      </c>
      <c r="E1358" s="1070">
        <v>1356</v>
      </c>
      <c r="F1358" s="1066" t="s">
        <v>4826</v>
      </c>
      <c r="G1358" s="1067" t="s">
        <v>4827</v>
      </c>
      <c r="H1358" s="1068">
        <v>1</v>
      </c>
      <c r="I1358" s="2"/>
      <c r="K1358" s="1072"/>
    </row>
    <row r="1359" spans="1:11" x14ac:dyDescent="0.2">
      <c r="A1359" s="977" t="str">
        <f t="shared" si="42"/>
        <v>EF_12_4</v>
      </c>
      <c r="B1359" s="979">
        <f t="shared" si="43"/>
        <v>4</v>
      </c>
      <c r="C1359" s="1069" t="s">
        <v>111</v>
      </c>
      <c r="D1359" s="1072">
        <v>12</v>
      </c>
      <c r="E1359" s="1070">
        <v>1357</v>
      </c>
      <c r="F1359" s="1066" t="s">
        <v>4828</v>
      </c>
      <c r="G1359" s="1067" t="s">
        <v>4829</v>
      </c>
      <c r="H1359" s="1068">
        <v>1</v>
      </c>
      <c r="I1359" s="2"/>
      <c r="K1359" s="1072"/>
    </row>
    <row r="1360" spans="1:11" x14ac:dyDescent="0.2">
      <c r="A1360" s="977" t="str">
        <f t="shared" si="42"/>
        <v>EF_12_5</v>
      </c>
      <c r="B1360" s="979">
        <f t="shared" si="43"/>
        <v>5</v>
      </c>
      <c r="C1360" s="1069" t="s">
        <v>111</v>
      </c>
      <c r="D1360" s="1072">
        <v>12</v>
      </c>
      <c r="E1360" s="1070">
        <v>1358</v>
      </c>
      <c r="F1360" s="1066" t="s">
        <v>4830</v>
      </c>
      <c r="G1360" s="1067" t="s">
        <v>4831</v>
      </c>
      <c r="H1360" s="1068">
        <v>1</v>
      </c>
      <c r="I1360" s="2"/>
      <c r="K1360" s="1072"/>
    </row>
    <row r="1361" spans="1:11" x14ac:dyDescent="0.2">
      <c r="A1361" s="977" t="str">
        <f t="shared" si="42"/>
        <v>EF_12_6</v>
      </c>
      <c r="B1361" s="979">
        <f t="shared" si="43"/>
        <v>6</v>
      </c>
      <c r="C1361" s="1069" t="s">
        <v>111</v>
      </c>
      <c r="D1361" s="1072">
        <v>12</v>
      </c>
      <c r="E1361" s="1070">
        <v>1359</v>
      </c>
      <c r="F1361" s="1066" t="s">
        <v>4832</v>
      </c>
      <c r="G1361" s="1067" t="s">
        <v>4833</v>
      </c>
      <c r="H1361" s="1068">
        <v>1</v>
      </c>
      <c r="I1361" s="2"/>
      <c r="K1361" s="1072"/>
    </row>
    <row r="1362" spans="1:11" x14ac:dyDescent="0.2">
      <c r="A1362" s="977" t="str">
        <f t="shared" si="42"/>
        <v>EF_12_7</v>
      </c>
      <c r="B1362" s="979">
        <f t="shared" si="43"/>
        <v>7</v>
      </c>
      <c r="C1362" s="1069" t="s">
        <v>111</v>
      </c>
      <c r="D1362" s="1072">
        <v>12</v>
      </c>
      <c r="E1362" s="1070">
        <v>1360</v>
      </c>
      <c r="F1362" s="1066" t="s">
        <v>4834</v>
      </c>
      <c r="G1362" s="1067" t="s">
        <v>4835</v>
      </c>
      <c r="H1362" s="1068">
        <v>1</v>
      </c>
      <c r="I1362" s="2"/>
      <c r="K1362" s="1072"/>
    </row>
    <row r="1363" spans="1:11" x14ac:dyDescent="0.2">
      <c r="A1363" s="977" t="str">
        <f t="shared" si="42"/>
        <v>EF_12_8</v>
      </c>
      <c r="B1363" s="979">
        <f t="shared" si="43"/>
        <v>8</v>
      </c>
      <c r="C1363" s="1069" t="s">
        <v>111</v>
      </c>
      <c r="D1363" s="1072">
        <v>12</v>
      </c>
      <c r="E1363" s="1070">
        <v>1361</v>
      </c>
      <c r="F1363" s="1066" t="s">
        <v>4836</v>
      </c>
      <c r="G1363" s="1067" t="s">
        <v>4837</v>
      </c>
      <c r="H1363" s="1068">
        <v>1</v>
      </c>
      <c r="I1363" s="2"/>
      <c r="K1363" s="1072"/>
    </row>
    <row r="1364" spans="1:11" x14ac:dyDescent="0.2">
      <c r="A1364" s="977" t="str">
        <f t="shared" si="42"/>
        <v>EF_12_9</v>
      </c>
      <c r="B1364" s="979">
        <f t="shared" si="43"/>
        <v>9</v>
      </c>
      <c r="C1364" s="1069" t="s">
        <v>111</v>
      </c>
      <c r="D1364" s="1072">
        <v>12</v>
      </c>
      <c r="E1364" s="1070">
        <v>1362</v>
      </c>
      <c r="F1364" s="1066" t="s">
        <v>4838</v>
      </c>
      <c r="G1364" s="1067" t="s">
        <v>4839</v>
      </c>
      <c r="H1364" s="1068">
        <v>1</v>
      </c>
      <c r="I1364" s="2"/>
      <c r="K1364" s="1072"/>
    </row>
    <row r="1365" spans="1:11" x14ac:dyDescent="0.2">
      <c r="A1365" s="977" t="str">
        <f t="shared" si="42"/>
        <v>EF_12_10</v>
      </c>
      <c r="B1365" s="979">
        <f t="shared" si="43"/>
        <v>10</v>
      </c>
      <c r="C1365" s="1069" t="s">
        <v>111</v>
      </c>
      <c r="D1365" s="1072">
        <v>12</v>
      </c>
      <c r="E1365" s="1070">
        <v>1363</v>
      </c>
      <c r="F1365" s="1066" t="s">
        <v>4840</v>
      </c>
      <c r="G1365" s="1067" t="s">
        <v>4841</v>
      </c>
      <c r="H1365" s="1068">
        <v>1</v>
      </c>
      <c r="I1365" s="2"/>
      <c r="K1365" s="1072"/>
    </row>
    <row r="1366" spans="1:11" x14ac:dyDescent="0.2">
      <c r="A1366" s="977" t="str">
        <f t="shared" si="42"/>
        <v>EF_12_11</v>
      </c>
      <c r="B1366" s="979">
        <f t="shared" si="43"/>
        <v>11</v>
      </c>
      <c r="C1366" s="1069" t="s">
        <v>111</v>
      </c>
      <c r="D1366" s="1072">
        <v>12</v>
      </c>
      <c r="E1366" s="1070">
        <v>1364</v>
      </c>
      <c r="F1366" s="1066" t="s">
        <v>4842</v>
      </c>
      <c r="G1366" s="1067" t="s">
        <v>4843</v>
      </c>
      <c r="H1366" s="1068">
        <v>1</v>
      </c>
      <c r="I1366" s="2"/>
      <c r="K1366" s="1072"/>
    </row>
    <row r="1367" spans="1:11" x14ac:dyDescent="0.2">
      <c r="A1367" s="977" t="str">
        <f t="shared" si="42"/>
        <v>EF_12_12</v>
      </c>
      <c r="B1367" s="979">
        <f t="shared" si="43"/>
        <v>12</v>
      </c>
      <c r="C1367" s="1069" t="s">
        <v>111</v>
      </c>
      <c r="D1367" s="1072">
        <v>12</v>
      </c>
      <c r="E1367" s="1070">
        <v>1365</v>
      </c>
      <c r="F1367" s="1066" t="s">
        <v>4844</v>
      </c>
      <c r="G1367" s="1067" t="s">
        <v>4845</v>
      </c>
      <c r="H1367" s="1068">
        <v>1</v>
      </c>
      <c r="I1367" s="2"/>
      <c r="K1367" s="1072"/>
    </row>
    <row r="1368" spans="1:11" x14ac:dyDescent="0.2">
      <c r="A1368" s="977" t="str">
        <f t="shared" si="42"/>
        <v>EF_12_13</v>
      </c>
      <c r="B1368" s="979">
        <f t="shared" si="43"/>
        <v>13</v>
      </c>
      <c r="C1368" s="1069" t="s">
        <v>111</v>
      </c>
      <c r="D1368" s="1072">
        <v>12</v>
      </c>
      <c r="E1368" s="1070">
        <v>1366</v>
      </c>
      <c r="F1368" s="1066" t="s">
        <v>4846</v>
      </c>
      <c r="G1368" s="1067" t="s">
        <v>4847</v>
      </c>
      <c r="H1368" s="1068">
        <v>1</v>
      </c>
      <c r="I1368" s="2"/>
      <c r="K1368" s="1072"/>
    </row>
    <row r="1369" spans="1:11" x14ac:dyDescent="0.2">
      <c r="A1369" s="977" t="str">
        <f t="shared" si="42"/>
        <v>EF_12_14</v>
      </c>
      <c r="B1369" s="979">
        <f t="shared" si="43"/>
        <v>14</v>
      </c>
      <c r="C1369" s="1069" t="s">
        <v>111</v>
      </c>
      <c r="D1369" s="1072">
        <v>12</v>
      </c>
      <c r="E1369" s="1070">
        <v>1367</v>
      </c>
      <c r="F1369" s="1066" t="s">
        <v>4848</v>
      </c>
      <c r="G1369" s="1067" t="s">
        <v>4849</v>
      </c>
      <c r="H1369" s="1068">
        <v>1</v>
      </c>
      <c r="I1369" s="2"/>
      <c r="K1369" s="1072"/>
    </row>
    <row r="1370" spans="1:11" x14ac:dyDescent="0.2">
      <c r="A1370" s="977" t="str">
        <f t="shared" si="42"/>
        <v>EF_12_15</v>
      </c>
      <c r="B1370" s="979">
        <f t="shared" si="43"/>
        <v>15</v>
      </c>
      <c r="C1370" s="1069" t="s">
        <v>111</v>
      </c>
      <c r="D1370" s="1072">
        <v>12</v>
      </c>
      <c r="E1370" s="1070">
        <v>1368</v>
      </c>
      <c r="F1370" s="1066" t="s">
        <v>4850</v>
      </c>
      <c r="G1370" s="1067" t="s">
        <v>4851</v>
      </c>
      <c r="H1370" s="1068">
        <v>1</v>
      </c>
      <c r="I1370" s="2"/>
      <c r="K1370" s="1072"/>
    </row>
    <row r="1371" spans="1:11" x14ac:dyDescent="0.2">
      <c r="A1371" s="977" t="str">
        <f t="shared" si="42"/>
        <v>EF_12_16</v>
      </c>
      <c r="B1371" s="979">
        <f t="shared" si="43"/>
        <v>16</v>
      </c>
      <c r="C1371" s="1069" t="s">
        <v>111</v>
      </c>
      <c r="D1371" s="1072">
        <v>12</v>
      </c>
      <c r="E1371" s="1070">
        <v>1369</v>
      </c>
      <c r="F1371" s="1066" t="s">
        <v>4852</v>
      </c>
      <c r="G1371" s="1067" t="s">
        <v>4853</v>
      </c>
      <c r="H1371" s="1068">
        <v>1</v>
      </c>
      <c r="I1371" s="2"/>
      <c r="K1371" s="1072"/>
    </row>
    <row r="1372" spans="1:11" x14ac:dyDescent="0.2">
      <c r="A1372" s="977" t="str">
        <f t="shared" si="42"/>
        <v>EF_12_17</v>
      </c>
      <c r="B1372" s="979">
        <f t="shared" si="43"/>
        <v>17</v>
      </c>
      <c r="C1372" s="1069" t="s">
        <v>111</v>
      </c>
      <c r="D1372" s="1072">
        <v>12</v>
      </c>
      <c r="E1372" s="1070">
        <v>1370</v>
      </c>
      <c r="F1372" s="1066" t="s">
        <v>4854</v>
      </c>
      <c r="G1372" s="1067" t="s">
        <v>4855</v>
      </c>
      <c r="H1372" s="1068">
        <v>1</v>
      </c>
      <c r="I1372" s="2"/>
      <c r="K1372" s="1072"/>
    </row>
    <row r="1373" spans="1:11" x14ac:dyDescent="0.2">
      <c r="A1373" s="977" t="str">
        <f t="shared" si="42"/>
        <v>EF_12_18</v>
      </c>
      <c r="B1373" s="979">
        <f t="shared" si="43"/>
        <v>18</v>
      </c>
      <c r="C1373" s="1069" t="s">
        <v>111</v>
      </c>
      <c r="D1373" s="1072">
        <v>12</v>
      </c>
      <c r="E1373" s="1070">
        <v>1371</v>
      </c>
      <c r="F1373" s="1066" t="s">
        <v>4856</v>
      </c>
      <c r="G1373" s="1067" t="s">
        <v>4857</v>
      </c>
      <c r="H1373" s="1068">
        <v>1</v>
      </c>
      <c r="I1373" s="2"/>
      <c r="K1373" s="1072"/>
    </row>
    <row r="1374" spans="1:11" x14ac:dyDescent="0.2">
      <c r="A1374" s="977" t="str">
        <f t="shared" si="42"/>
        <v>EF_12_19</v>
      </c>
      <c r="B1374" s="979">
        <f t="shared" si="43"/>
        <v>19</v>
      </c>
      <c r="C1374" s="1069" t="s">
        <v>111</v>
      </c>
      <c r="D1374" s="1072">
        <v>12</v>
      </c>
      <c r="E1374" s="1070">
        <v>1372</v>
      </c>
      <c r="F1374" s="1066" t="s">
        <v>4858</v>
      </c>
      <c r="G1374" s="1067" t="s">
        <v>4859</v>
      </c>
      <c r="H1374" s="1068">
        <v>1</v>
      </c>
      <c r="I1374" s="2"/>
      <c r="K1374" s="1072"/>
    </row>
    <row r="1375" spans="1:11" x14ac:dyDescent="0.2">
      <c r="A1375" s="977" t="str">
        <f t="shared" si="42"/>
        <v>EF_12_20</v>
      </c>
      <c r="B1375" s="979">
        <f t="shared" si="43"/>
        <v>20</v>
      </c>
      <c r="C1375" s="1069" t="s">
        <v>111</v>
      </c>
      <c r="D1375" s="1072">
        <v>12</v>
      </c>
      <c r="E1375" s="1070">
        <v>1373</v>
      </c>
      <c r="F1375" s="1066" t="s">
        <v>4860</v>
      </c>
      <c r="G1375" s="1067" t="s">
        <v>4861</v>
      </c>
      <c r="H1375" s="1068">
        <v>1</v>
      </c>
      <c r="I1375" s="2"/>
      <c r="K1375" s="1072"/>
    </row>
    <row r="1376" spans="1:11" x14ac:dyDescent="0.2">
      <c r="A1376" s="977" t="str">
        <f t="shared" si="42"/>
        <v>EF_12_21</v>
      </c>
      <c r="B1376" s="979">
        <f t="shared" si="43"/>
        <v>21</v>
      </c>
      <c r="C1376" s="1069" t="s">
        <v>111</v>
      </c>
      <c r="D1376" s="1072">
        <v>12</v>
      </c>
      <c r="E1376" s="1070">
        <v>1374</v>
      </c>
      <c r="F1376" s="1066" t="s">
        <v>4862</v>
      </c>
      <c r="G1376" s="1067" t="s">
        <v>4863</v>
      </c>
      <c r="H1376" s="1068">
        <v>1</v>
      </c>
      <c r="I1376" s="2"/>
      <c r="K1376" s="1072"/>
    </row>
    <row r="1377" spans="1:11" x14ac:dyDescent="0.2">
      <c r="A1377" s="977" t="str">
        <f t="shared" si="42"/>
        <v>EF_12_22</v>
      </c>
      <c r="B1377" s="979">
        <f t="shared" si="43"/>
        <v>22</v>
      </c>
      <c r="C1377" s="1069" t="s">
        <v>111</v>
      </c>
      <c r="D1377" s="1072">
        <v>12</v>
      </c>
      <c r="E1377" s="1070">
        <v>1375</v>
      </c>
      <c r="F1377" s="1066" t="s">
        <v>4864</v>
      </c>
      <c r="G1377" s="1067" t="s">
        <v>4865</v>
      </c>
      <c r="H1377" s="1068">
        <v>1</v>
      </c>
      <c r="I1377" s="2"/>
      <c r="K1377" s="1072"/>
    </row>
    <row r="1378" spans="1:11" x14ac:dyDescent="0.2">
      <c r="A1378" s="977" t="str">
        <f t="shared" si="42"/>
        <v>EF_12_23</v>
      </c>
      <c r="B1378" s="979">
        <f t="shared" si="43"/>
        <v>23</v>
      </c>
      <c r="C1378" s="1069" t="s">
        <v>111</v>
      </c>
      <c r="D1378" s="1072">
        <v>12</v>
      </c>
      <c r="E1378" s="1070">
        <v>1376</v>
      </c>
      <c r="F1378" s="1066" t="s">
        <v>4866</v>
      </c>
      <c r="G1378" s="1067" t="s">
        <v>4867</v>
      </c>
      <c r="H1378" s="1068">
        <v>1</v>
      </c>
      <c r="I1378" s="2"/>
      <c r="K1378" s="1072"/>
    </row>
    <row r="1379" spans="1:11" x14ac:dyDescent="0.2">
      <c r="A1379" s="977" t="str">
        <f t="shared" si="42"/>
        <v>EF_12_24</v>
      </c>
      <c r="B1379" s="979">
        <f t="shared" si="43"/>
        <v>24</v>
      </c>
      <c r="C1379" s="1069" t="s">
        <v>111</v>
      </c>
      <c r="D1379" s="1072">
        <v>12</v>
      </c>
      <c r="E1379" s="1070">
        <v>1377</v>
      </c>
      <c r="F1379" s="1066" t="s">
        <v>4868</v>
      </c>
      <c r="G1379" s="1067" t="s">
        <v>4869</v>
      </c>
      <c r="H1379" s="1068">
        <v>1</v>
      </c>
      <c r="I1379" s="2"/>
      <c r="K1379" s="1072"/>
    </row>
    <row r="1380" spans="1:11" x14ac:dyDescent="0.2">
      <c r="A1380" s="977" t="str">
        <f t="shared" si="42"/>
        <v>EF_12_25</v>
      </c>
      <c r="B1380" s="979">
        <f t="shared" si="43"/>
        <v>25</v>
      </c>
      <c r="C1380" s="1069" t="s">
        <v>111</v>
      </c>
      <c r="D1380" s="1072">
        <v>12</v>
      </c>
      <c r="E1380" s="1070">
        <v>1378</v>
      </c>
      <c r="F1380" s="1066" t="s">
        <v>4870</v>
      </c>
      <c r="G1380" s="1067" t="s">
        <v>4871</v>
      </c>
      <c r="H1380" s="1068">
        <v>1</v>
      </c>
      <c r="I1380" s="2"/>
      <c r="K1380" s="1072"/>
    </row>
    <row r="1381" spans="1:11" x14ac:dyDescent="0.2">
      <c r="A1381" s="977" t="str">
        <f t="shared" si="42"/>
        <v>EF_12_26</v>
      </c>
      <c r="B1381" s="979">
        <f t="shared" si="43"/>
        <v>26</v>
      </c>
      <c r="C1381" s="1069" t="s">
        <v>111</v>
      </c>
      <c r="D1381" s="1072">
        <v>12</v>
      </c>
      <c r="E1381" s="1070">
        <v>1379</v>
      </c>
      <c r="F1381" s="1066" t="s">
        <v>4872</v>
      </c>
      <c r="G1381" s="1067" t="s">
        <v>4873</v>
      </c>
      <c r="H1381" s="1068">
        <v>1</v>
      </c>
      <c r="I1381" s="2"/>
      <c r="K1381" s="1072"/>
    </row>
    <row r="1382" spans="1:11" x14ac:dyDescent="0.2">
      <c r="A1382" s="977" t="str">
        <f t="shared" si="42"/>
        <v>EF_12_27</v>
      </c>
      <c r="B1382" s="979">
        <f t="shared" si="43"/>
        <v>27</v>
      </c>
      <c r="C1382" s="1069" t="s">
        <v>111</v>
      </c>
      <c r="D1382" s="1072">
        <v>12</v>
      </c>
      <c r="E1382" s="1070">
        <v>1380</v>
      </c>
      <c r="F1382" s="1066" t="s">
        <v>4874</v>
      </c>
      <c r="G1382" s="1067" t="s">
        <v>4875</v>
      </c>
      <c r="H1382" s="1068">
        <v>1</v>
      </c>
      <c r="I1382" s="2"/>
      <c r="K1382" s="1072"/>
    </row>
    <row r="1383" spans="1:11" x14ac:dyDescent="0.2">
      <c r="A1383" s="977" t="str">
        <f t="shared" si="42"/>
        <v>EF_12_28</v>
      </c>
      <c r="B1383" s="979">
        <f t="shared" si="43"/>
        <v>28</v>
      </c>
      <c r="C1383" s="1069" t="s">
        <v>111</v>
      </c>
      <c r="D1383" s="1072">
        <v>12</v>
      </c>
      <c r="E1383" s="1070">
        <v>1381</v>
      </c>
      <c r="F1383" s="1066" t="s">
        <v>4876</v>
      </c>
      <c r="G1383" s="1067" t="s">
        <v>4877</v>
      </c>
      <c r="H1383" s="1068">
        <v>1</v>
      </c>
      <c r="I1383" s="2"/>
      <c r="K1383" s="1072"/>
    </row>
    <row r="1384" spans="1:11" x14ac:dyDescent="0.2">
      <c r="A1384" s="977" t="str">
        <f t="shared" si="42"/>
        <v>EF_12_29</v>
      </c>
      <c r="B1384" s="979">
        <f t="shared" si="43"/>
        <v>29</v>
      </c>
      <c r="C1384" s="1069" t="s">
        <v>111</v>
      </c>
      <c r="D1384" s="1072">
        <v>12</v>
      </c>
      <c r="E1384" s="1070">
        <v>1382</v>
      </c>
      <c r="F1384" s="1066" t="s">
        <v>4878</v>
      </c>
      <c r="G1384" s="1067" t="s">
        <v>4879</v>
      </c>
      <c r="H1384" s="1068">
        <v>1</v>
      </c>
      <c r="I1384" s="2"/>
      <c r="K1384" s="1072"/>
    </row>
    <row r="1385" spans="1:11" x14ac:dyDescent="0.2">
      <c r="A1385" s="977" t="str">
        <f t="shared" si="42"/>
        <v>EF_12_30</v>
      </c>
      <c r="B1385" s="979">
        <f t="shared" si="43"/>
        <v>30</v>
      </c>
      <c r="C1385" s="1069" t="s">
        <v>111</v>
      </c>
      <c r="D1385" s="1072">
        <v>12</v>
      </c>
      <c r="E1385" s="1070">
        <v>1383</v>
      </c>
      <c r="F1385" s="1066" t="s">
        <v>4880</v>
      </c>
      <c r="G1385" s="1067" t="s">
        <v>4881</v>
      </c>
      <c r="H1385" s="1068">
        <v>1</v>
      </c>
      <c r="I1385" s="2"/>
      <c r="K1385" s="1072"/>
    </row>
    <row r="1386" spans="1:11" x14ac:dyDescent="0.2">
      <c r="A1386" s="977" t="str">
        <f t="shared" si="42"/>
        <v>EF_12_31</v>
      </c>
      <c r="B1386" s="979">
        <f t="shared" si="43"/>
        <v>31</v>
      </c>
      <c r="C1386" s="1069" t="s">
        <v>111</v>
      </c>
      <c r="D1386" s="1072">
        <v>12</v>
      </c>
      <c r="E1386" s="1070">
        <v>1384</v>
      </c>
      <c r="F1386" s="1066" t="s">
        <v>4882</v>
      </c>
      <c r="G1386" s="1067" t="s">
        <v>4883</v>
      </c>
      <c r="H1386" s="1068">
        <v>1</v>
      </c>
      <c r="I1386" s="2"/>
      <c r="K1386" s="1072"/>
    </row>
    <row r="1387" spans="1:11" x14ac:dyDescent="0.2">
      <c r="A1387" s="977" t="str">
        <f t="shared" si="42"/>
        <v>EF_12_32</v>
      </c>
      <c r="B1387" s="979">
        <f t="shared" si="43"/>
        <v>32</v>
      </c>
      <c r="C1387" s="1069" t="s">
        <v>111</v>
      </c>
      <c r="D1387" s="1072">
        <v>12</v>
      </c>
      <c r="E1387" s="1070">
        <v>1385</v>
      </c>
      <c r="F1387" s="1066" t="s">
        <v>4884</v>
      </c>
      <c r="G1387" s="1067" t="s">
        <v>4885</v>
      </c>
      <c r="H1387" s="1068">
        <v>1</v>
      </c>
      <c r="I1387" s="2"/>
      <c r="K1387" s="1072"/>
    </row>
    <row r="1388" spans="1:11" x14ac:dyDescent="0.2">
      <c r="A1388" s="977" t="str">
        <f t="shared" si="42"/>
        <v>EF_12_33</v>
      </c>
      <c r="B1388" s="979">
        <f t="shared" si="43"/>
        <v>33</v>
      </c>
      <c r="C1388" s="1069" t="s">
        <v>111</v>
      </c>
      <c r="D1388" s="1072">
        <v>12</v>
      </c>
      <c r="E1388" s="1070">
        <v>1386</v>
      </c>
      <c r="F1388" s="1066" t="s">
        <v>4886</v>
      </c>
      <c r="G1388" s="1067" t="s">
        <v>4887</v>
      </c>
      <c r="H1388" s="1068">
        <v>1</v>
      </c>
      <c r="I1388" s="2"/>
      <c r="K1388" s="1072"/>
    </row>
    <row r="1389" spans="1:11" x14ac:dyDescent="0.2">
      <c r="A1389" s="977" t="str">
        <f t="shared" si="42"/>
        <v>EF_12_34</v>
      </c>
      <c r="B1389" s="979">
        <f t="shared" si="43"/>
        <v>34</v>
      </c>
      <c r="C1389" s="1069" t="s">
        <v>111</v>
      </c>
      <c r="D1389" s="1072">
        <v>12</v>
      </c>
      <c r="E1389" s="1070">
        <v>1387</v>
      </c>
      <c r="F1389" s="1066" t="s">
        <v>4888</v>
      </c>
      <c r="G1389" s="1067" t="s">
        <v>4889</v>
      </c>
      <c r="H1389" s="1068">
        <v>1</v>
      </c>
      <c r="I1389" s="2"/>
      <c r="K1389" s="1072"/>
    </row>
    <row r="1390" spans="1:11" x14ac:dyDescent="0.2">
      <c r="A1390" s="977" t="str">
        <f t="shared" si="42"/>
        <v>EF_12_35</v>
      </c>
      <c r="B1390" s="979">
        <f t="shared" si="43"/>
        <v>35</v>
      </c>
      <c r="C1390" s="1069" t="s">
        <v>111</v>
      </c>
      <c r="D1390" s="1072">
        <v>12</v>
      </c>
      <c r="E1390" s="1070">
        <v>1388</v>
      </c>
      <c r="F1390" s="1066" t="s">
        <v>4890</v>
      </c>
      <c r="G1390" s="1067" t="s">
        <v>4891</v>
      </c>
      <c r="H1390" s="1068">
        <v>1</v>
      </c>
      <c r="I1390" s="2"/>
      <c r="K1390" s="1072"/>
    </row>
    <row r="1391" spans="1:11" x14ac:dyDescent="0.2">
      <c r="A1391" s="977" t="str">
        <f t="shared" si="42"/>
        <v>EF_12_36</v>
      </c>
      <c r="B1391" s="979">
        <f t="shared" si="43"/>
        <v>36</v>
      </c>
      <c r="C1391" s="1069" t="s">
        <v>111</v>
      </c>
      <c r="D1391" s="1072">
        <v>12</v>
      </c>
      <c r="E1391" s="1070">
        <v>1389</v>
      </c>
      <c r="F1391" s="1066" t="s">
        <v>4892</v>
      </c>
      <c r="G1391" s="1067" t="s">
        <v>4893</v>
      </c>
      <c r="H1391" s="1068">
        <v>1</v>
      </c>
      <c r="I1391" s="2"/>
      <c r="K1391" s="1072"/>
    </row>
    <row r="1392" spans="1:11" x14ac:dyDescent="0.2">
      <c r="A1392" s="977" t="str">
        <f t="shared" si="42"/>
        <v>EF_12_37</v>
      </c>
      <c r="B1392" s="979">
        <f t="shared" si="43"/>
        <v>37</v>
      </c>
      <c r="C1392" s="1069" t="s">
        <v>111</v>
      </c>
      <c r="D1392" s="1072">
        <v>12</v>
      </c>
      <c r="E1392" s="1070">
        <v>1390</v>
      </c>
      <c r="F1392" s="1066" t="s">
        <v>4894</v>
      </c>
      <c r="G1392" s="1067" t="s">
        <v>4895</v>
      </c>
      <c r="H1392" s="1068">
        <v>1</v>
      </c>
      <c r="I1392" s="2"/>
      <c r="K1392" s="1072"/>
    </row>
    <row r="1393" spans="1:11" x14ac:dyDescent="0.2">
      <c r="A1393" s="977" t="str">
        <f t="shared" si="42"/>
        <v>EF_12_38</v>
      </c>
      <c r="B1393" s="979">
        <f t="shared" si="43"/>
        <v>38</v>
      </c>
      <c r="C1393" s="1069" t="s">
        <v>111</v>
      </c>
      <c r="D1393" s="1072">
        <v>12</v>
      </c>
      <c r="E1393" s="1070">
        <v>1391</v>
      </c>
      <c r="F1393" s="1066" t="s">
        <v>4896</v>
      </c>
      <c r="G1393" s="1067" t="s">
        <v>4897</v>
      </c>
      <c r="H1393" s="1068">
        <v>1</v>
      </c>
      <c r="I1393" s="2"/>
      <c r="K1393" s="1072"/>
    </row>
    <row r="1394" spans="1:11" x14ac:dyDescent="0.2">
      <c r="A1394" s="977" t="str">
        <f t="shared" si="42"/>
        <v>EF_12_39</v>
      </c>
      <c r="B1394" s="979">
        <f t="shared" si="43"/>
        <v>39</v>
      </c>
      <c r="C1394" s="1069" t="s">
        <v>111</v>
      </c>
      <c r="D1394" s="1072">
        <v>12</v>
      </c>
      <c r="E1394" s="1070">
        <v>1392</v>
      </c>
      <c r="F1394" s="1066" t="s">
        <v>4898</v>
      </c>
      <c r="G1394" s="1067" t="s">
        <v>4899</v>
      </c>
      <c r="H1394" s="1068">
        <v>1</v>
      </c>
      <c r="I1394" s="2"/>
      <c r="K1394" s="1072"/>
    </row>
    <row r="1395" spans="1:11" x14ac:dyDescent="0.2">
      <c r="A1395" s="977" t="str">
        <f t="shared" si="42"/>
        <v>EF_12_40</v>
      </c>
      <c r="B1395" s="979">
        <f t="shared" si="43"/>
        <v>40</v>
      </c>
      <c r="C1395" s="1069" t="s">
        <v>111</v>
      </c>
      <c r="D1395" s="1072">
        <v>12</v>
      </c>
      <c r="E1395" s="1070">
        <v>1393</v>
      </c>
      <c r="F1395" s="1066" t="s">
        <v>4900</v>
      </c>
      <c r="G1395" s="1067" t="s">
        <v>4901</v>
      </c>
      <c r="H1395" s="1068">
        <v>1</v>
      </c>
      <c r="I1395" s="2"/>
      <c r="K1395" s="1072"/>
    </row>
    <row r="1396" spans="1:11" x14ac:dyDescent="0.2">
      <c r="A1396" s="977" t="str">
        <f t="shared" si="42"/>
        <v>EF_12_41</v>
      </c>
      <c r="B1396" s="979">
        <f t="shared" si="43"/>
        <v>41</v>
      </c>
      <c r="C1396" s="1069" t="s">
        <v>111</v>
      </c>
      <c r="D1396" s="1072">
        <v>12</v>
      </c>
      <c r="E1396" s="1070">
        <v>1394</v>
      </c>
      <c r="F1396" s="1066" t="s">
        <v>4902</v>
      </c>
      <c r="G1396" s="1067" t="s">
        <v>4903</v>
      </c>
      <c r="H1396" s="1068">
        <v>1</v>
      </c>
      <c r="I1396" s="2"/>
      <c r="K1396" s="1072"/>
    </row>
    <row r="1397" spans="1:11" x14ac:dyDescent="0.2">
      <c r="A1397" s="977" t="str">
        <f t="shared" si="42"/>
        <v>EF_12_42</v>
      </c>
      <c r="B1397" s="979">
        <f t="shared" si="43"/>
        <v>42</v>
      </c>
      <c r="C1397" s="1069" t="s">
        <v>111</v>
      </c>
      <c r="D1397" s="1072">
        <v>12</v>
      </c>
      <c r="E1397" s="1070">
        <v>1395</v>
      </c>
      <c r="F1397" s="1066" t="s">
        <v>4904</v>
      </c>
      <c r="G1397" s="1067" t="s">
        <v>4905</v>
      </c>
      <c r="H1397" s="1068">
        <v>2</v>
      </c>
      <c r="I1397" s="2"/>
      <c r="K1397" s="1072"/>
    </row>
    <row r="1398" spans="1:11" x14ac:dyDescent="0.2">
      <c r="A1398" s="977" t="str">
        <f t="shared" si="42"/>
        <v>EF_12_43</v>
      </c>
      <c r="B1398" s="979">
        <f t="shared" si="43"/>
        <v>43</v>
      </c>
      <c r="C1398" s="1069" t="s">
        <v>111</v>
      </c>
      <c r="D1398" s="1072">
        <v>12</v>
      </c>
      <c r="E1398" s="1070">
        <v>1396</v>
      </c>
      <c r="F1398" s="1066" t="s">
        <v>4906</v>
      </c>
      <c r="G1398" s="1067" t="s">
        <v>4907</v>
      </c>
      <c r="H1398" s="1068">
        <v>1</v>
      </c>
      <c r="I1398" s="2"/>
      <c r="K1398" s="1072"/>
    </row>
    <row r="1399" spans="1:11" x14ac:dyDescent="0.2">
      <c r="A1399" s="977" t="str">
        <f t="shared" si="42"/>
        <v>EF_12_44</v>
      </c>
      <c r="B1399" s="979">
        <f t="shared" si="43"/>
        <v>44</v>
      </c>
      <c r="C1399" s="1069" t="s">
        <v>111</v>
      </c>
      <c r="D1399" s="1072">
        <v>12</v>
      </c>
      <c r="E1399" s="1070">
        <v>1397</v>
      </c>
      <c r="F1399" s="1066" t="s">
        <v>4908</v>
      </c>
      <c r="G1399" s="1067" t="s">
        <v>4909</v>
      </c>
      <c r="H1399" s="1068">
        <v>1</v>
      </c>
      <c r="I1399" s="2"/>
      <c r="K1399" s="1072"/>
    </row>
    <row r="1400" spans="1:11" x14ac:dyDescent="0.2">
      <c r="A1400" s="977" t="str">
        <f t="shared" si="42"/>
        <v>EF_12_45</v>
      </c>
      <c r="B1400" s="979">
        <f t="shared" si="43"/>
        <v>45</v>
      </c>
      <c r="C1400" s="1069" t="s">
        <v>111</v>
      </c>
      <c r="D1400" s="1072">
        <v>12</v>
      </c>
      <c r="E1400" s="1070">
        <v>1398</v>
      </c>
      <c r="F1400" s="1066" t="s">
        <v>4910</v>
      </c>
      <c r="G1400" s="1067" t="s">
        <v>4911</v>
      </c>
      <c r="H1400" s="1068">
        <v>1</v>
      </c>
      <c r="I1400" s="2"/>
      <c r="K1400" s="1072"/>
    </row>
    <row r="1401" spans="1:11" x14ac:dyDescent="0.2">
      <c r="A1401" s="977" t="str">
        <f t="shared" si="42"/>
        <v>EF_12_46</v>
      </c>
      <c r="B1401" s="979">
        <f t="shared" si="43"/>
        <v>46</v>
      </c>
      <c r="C1401" s="1069" t="s">
        <v>111</v>
      </c>
      <c r="D1401" s="1072">
        <v>12</v>
      </c>
      <c r="E1401" s="1070">
        <v>1399</v>
      </c>
      <c r="F1401" s="1066" t="s">
        <v>4912</v>
      </c>
      <c r="G1401" s="1067" t="s">
        <v>4913</v>
      </c>
      <c r="H1401" s="1068">
        <v>1</v>
      </c>
      <c r="I1401" s="2"/>
      <c r="K1401" s="1072"/>
    </row>
    <row r="1402" spans="1:11" x14ac:dyDescent="0.2">
      <c r="A1402" s="977" t="str">
        <f t="shared" si="42"/>
        <v>EF_12_47</v>
      </c>
      <c r="B1402" s="979">
        <f t="shared" si="43"/>
        <v>47</v>
      </c>
      <c r="C1402" s="1069" t="s">
        <v>111</v>
      </c>
      <c r="D1402" s="1072">
        <v>12</v>
      </c>
      <c r="E1402" s="1070">
        <v>1400</v>
      </c>
      <c r="F1402" s="1066" t="s">
        <v>4914</v>
      </c>
      <c r="G1402" s="1067" t="s">
        <v>4915</v>
      </c>
      <c r="H1402" s="1068">
        <v>1</v>
      </c>
      <c r="I1402" s="2"/>
      <c r="K1402" s="1072"/>
    </row>
    <row r="1403" spans="1:11" x14ac:dyDescent="0.2">
      <c r="A1403" s="977" t="str">
        <f t="shared" si="42"/>
        <v>EF_12_48</v>
      </c>
      <c r="B1403" s="979">
        <f t="shared" si="43"/>
        <v>48</v>
      </c>
      <c r="C1403" s="1069" t="s">
        <v>111</v>
      </c>
      <c r="D1403" s="1072">
        <v>12</v>
      </c>
      <c r="E1403" s="1070">
        <v>1401</v>
      </c>
      <c r="F1403" s="1066" t="s">
        <v>4916</v>
      </c>
      <c r="G1403" s="1067" t="s">
        <v>4917</v>
      </c>
      <c r="H1403" s="1068">
        <v>1</v>
      </c>
      <c r="I1403" s="2"/>
      <c r="K1403" s="1072"/>
    </row>
    <row r="1404" spans="1:11" x14ac:dyDescent="0.2">
      <c r="A1404" s="977" t="str">
        <f t="shared" si="42"/>
        <v>EF_12_49</v>
      </c>
      <c r="B1404" s="979">
        <f t="shared" si="43"/>
        <v>49</v>
      </c>
      <c r="C1404" s="1069" t="s">
        <v>111</v>
      </c>
      <c r="D1404" s="1072">
        <v>12</v>
      </c>
      <c r="E1404" s="1070">
        <v>1402</v>
      </c>
      <c r="F1404" s="1066" t="s">
        <v>4918</v>
      </c>
      <c r="G1404" s="1067" t="s">
        <v>4919</v>
      </c>
      <c r="H1404" s="1068">
        <v>1</v>
      </c>
      <c r="I1404" s="2"/>
      <c r="K1404" s="1072"/>
    </row>
    <row r="1405" spans="1:11" x14ac:dyDescent="0.2">
      <c r="A1405" s="977" t="str">
        <f t="shared" si="42"/>
        <v>EF_12_50</v>
      </c>
      <c r="B1405" s="979">
        <f t="shared" si="43"/>
        <v>50</v>
      </c>
      <c r="C1405" s="1069" t="s">
        <v>111</v>
      </c>
      <c r="D1405" s="1072">
        <v>12</v>
      </c>
      <c r="E1405" s="1070">
        <v>1403</v>
      </c>
      <c r="F1405" s="1066" t="s">
        <v>4920</v>
      </c>
      <c r="G1405" s="1067" t="s">
        <v>4921</v>
      </c>
      <c r="H1405" s="1068">
        <v>1</v>
      </c>
      <c r="I1405" s="2"/>
      <c r="K1405" s="1072"/>
    </row>
    <row r="1406" spans="1:11" x14ac:dyDescent="0.2">
      <c r="A1406" s="977" t="str">
        <f t="shared" si="42"/>
        <v>EF_12_51</v>
      </c>
      <c r="B1406" s="979">
        <f t="shared" si="43"/>
        <v>51</v>
      </c>
      <c r="C1406" s="1069" t="s">
        <v>111</v>
      </c>
      <c r="D1406" s="1072">
        <v>12</v>
      </c>
      <c r="E1406" s="1070">
        <v>1404</v>
      </c>
      <c r="F1406" s="1066" t="s">
        <v>4922</v>
      </c>
      <c r="G1406" s="1067" t="s">
        <v>4923</v>
      </c>
      <c r="H1406" s="1068">
        <v>1</v>
      </c>
      <c r="I1406" s="2"/>
      <c r="K1406" s="1072"/>
    </row>
    <row r="1407" spans="1:11" x14ac:dyDescent="0.2">
      <c r="A1407" s="977" t="str">
        <f t="shared" si="42"/>
        <v>EF_12_52</v>
      </c>
      <c r="B1407" s="979">
        <f t="shared" si="43"/>
        <v>52</v>
      </c>
      <c r="C1407" s="1069" t="s">
        <v>111</v>
      </c>
      <c r="D1407" s="1072">
        <v>12</v>
      </c>
      <c r="E1407" s="1070">
        <v>1405</v>
      </c>
      <c r="F1407" s="1066" t="s">
        <v>4924</v>
      </c>
      <c r="G1407" s="1067" t="s">
        <v>4925</v>
      </c>
      <c r="H1407" s="1068">
        <v>1</v>
      </c>
      <c r="I1407" s="2"/>
      <c r="K1407" s="1072"/>
    </row>
    <row r="1408" spans="1:11" x14ac:dyDescent="0.2">
      <c r="A1408" s="977" t="str">
        <f t="shared" si="42"/>
        <v>EF_12_53</v>
      </c>
      <c r="B1408" s="979">
        <f t="shared" si="43"/>
        <v>53</v>
      </c>
      <c r="C1408" s="1069" t="s">
        <v>111</v>
      </c>
      <c r="D1408" s="1072">
        <v>12</v>
      </c>
      <c r="E1408" s="1070">
        <v>1406</v>
      </c>
      <c r="F1408" s="1066" t="s">
        <v>4926</v>
      </c>
      <c r="G1408" s="1067" t="s">
        <v>4927</v>
      </c>
      <c r="H1408" s="1068">
        <v>1</v>
      </c>
      <c r="I1408" s="2"/>
      <c r="K1408" s="1072"/>
    </row>
    <row r="1409" spans="1:11" x14ac:dyDescent="0.2">
      <c r="A1409" s="977" t="str">
        <f t="shared" si="42"/>
        <v>EF_12_54</v>
      </c>
      <c r="B1409" s="979">
        <f t="shared" si="43"/>
        <v>54</v>
      </c>
      <c r="C1409" s="1069" t="s">
        <v>111</v>
      </c>
      <c r="D1409" s="1072">
        <v>12</v>
      </c>
      <c r="E1409" s="1070">
        <v>1407</v>
      </c>
      <c r="F1409" s="1066" t="s">
        <v>4928</v>
      </c>
      <c r="G1409" s="1067" t="s">
        <v>4929</v>
      </c>
      <c r="H1409" s="1068">
        <v>1</v>
      </c>
      <c r="I1409" s="2"/>
      <c r="K1409" s="1072"/>
    </row>
    <row r="1410" spans="1:11" x14ac:dyDescent="0.2">
      <c r="A1410" s="977" t="str">
        <f t="shared" si="42"/>
        <v>EF_12_55</v>
      </c>
      <c r="B1410" s="979">
        <f t="shared" si="43"/>
        <v>55</v>
      </c>
      <c r="C1410" s="1069" t="s">
        <v>111</v>
      </c>
      <c r="D1410" s="1072">
        <v>12</v>
      </c>
      <c r="E1410" s="1070">
        <v>1408</v>
      </c>
      <c r="F1410" s="1066" t="s">
        <v>4930</v>
      </c>
      <c r="G1410" s="1067" t="s">
        <v>4931</v>
      </c>
      <c r="H1410" s="1068">
        <v>1</v>
      </c>
      <c r="I1410" s="2"/>
      <c r="K1410" s="1072"/>
    </row>
    <row r="1411" spans="1:11" x14ac:dyDescent="0.2">
      <c r="A1411" s="977" t="str">
        <f t="shared" ref="A1411:A1474" si="44">CONCATENATE(C1411,"_",D1411,"_",B1411)</f>
        <v>EF_12_56</v>
      </c>
      <c r="B1411" s="979">
        <f t="shared" si="43"/>
        <v>56</v>
      </c>
      <c r="C1411" s="1069" t="s">
        <v>111</v>
      </c>
      <c r="D1411" s="1072">
        <v>12</v>
      </c>
      <c r="E1411" s="1070">
        <v>1409</v>
      </c>
      <c r="F1411" s="1066" t="s">
        <v>4932</v>
      </c>
      <c r="G1411" s="1067" t="s">
        <v>4933</v>
      </c>
      <c r="H1411" s="1068">
        <v>2</v>
      </c>
      <c r="I1411" s="2"/>
      <c r="K1411" s="1072"/>
    </row>
    <row r="1412" spans="1:11" x14ac:dyDescent="0.2">
      <c r="A1412" s="977" t="str">
        <f t="shared" si="44"/>
        <v>EF_12_57</v>
      </c>
      <c r="B1412" s="979">
        <f t="shared" si="43"/>
        <v>57</v>
      </c>
      <c r="C1412" s="1069" t="s">
        <v>111</v>
      </c>
      <c r="D1412" s="1072">
        <v>12</v>
      </c>
      <c r="E1412" s="1070">
        <v>1410</v>
      </c>
      <c r="F1412" s="1066" t="s">
        <v>4934</v>
      </c>
      <c r="G1412" s="1067" t="s">
        <v>4935</v>
      </c>
      <c r="H1412" s="1068">
        <v>1</v>
      </c>
      <c r="I1412" s="2"/>
      <c r="K1412" s="1072"/>
    </row>
    <row r="1413" spans="1:11" x14ac:dyDescent="0.2">
      <c r="A1413" s="977" t="str">
        <f t="shared" si="44"/>
        <v>EF_12_58</v>
      </c>
      <c r="B1413" s="979">
        <f t="shared" ref="B1413:B1476" si="45">IF(D1413&lt;&gt;"",IF(D1413=D1412,B1412+1,1),0)</f>
        <v>58</v>
      </c>
      <c r="C1413" s="1069" t="s">
        <v>111</v>
      </c>
      <c r="D1413" s="1072">
        <v>12</v>
      </c>
      <c r="E1413" s="1070">
        <v>1411</v>
      </c>
      <c r="F1413" s="1066" t="s">
        <v>4936</v>
      </c>
      <c r="G1413" s="1067" t="s">
        <v>4937</v>
      </c>
      <c r="H1413" s="1068">
        <v>1</v>
      </c>
      <c r="I1413" s="2"/>
      <c r="K1413" s="1072"/>
    </row>
    <row r="1414" spans="1:11" x14ac:dyDescent="0.2">
      <c r="A1414" s="977" t="str">
        <f t="shared" si="44"/>
        <v>EF_12_59</v>
      </c>
      <c r="B1414" s="979">
        <f t="shared" si="45"/>
        <v>59</v>
      </c>
      <c r="C1414" s="1069" t="s">
        <v>111</v>
      </c>
      <c r="D1414" s="1072">
        <v>12</v>
      </c>
      <c r="E1414" s="1070">
        <v>1412</v>
      </c>
      <c r="F1414" s="1066" t="s">
        <v>4938</v>
      </c>
      <c r="G1414" s="1067" t="s">
        <v>4939</v>
      </c>
      <c r="H1414" s="1068">
        <v>1</v>
      </c>
      <c r="I1414" s="2"/>
      <c r="K1414" s="1072"/>
    </row>
    <row r="1415" spans="1:11" x14ac:dyDescent="0.2">
      <c r="A1415" s="977" t="str">
        <f t="shared" si="44"/>
        <v>EF_12_60</v>
      </c>
      <c r="B1415" s="979">
        <f t="shared" si="45"/>
        <v>60</v>
      </c>
      <c r="C1415" s="1069" t="s">
        <v>111</v>
      </c>
      <c r="D1415" s="1072">
        <v>12</v>
      </c>
      <c r="E1415" s="1070">
        <v>1413</v>
      </c>
      <c r="F1415" s="1066" t="s">
        <v>4940</v>
      </c>
      <c r="G1415" s="1067" t="s">
        <v>4941</v>
      </c>
      <c r="H1415" s="1068">
        <v>1</v>
      </c>
      <c r="I1415" s="2"/>
      <c r="K1415" s="1072"/>
    </row>
    <row r="1416" spans="1:11" x14ac:dyDescent="0.2">
      <c r="A1416" s="977" t="str">
        <f t="shared" si="44"/>
        <v>EF_12_61</v>
      </c>
      <c r="B1416" s="979">
        <f t="shared" si="45"/>
        <v>61</v>
      </c>
      <c r="C1416" s="1069" t="s">
        <v>111</v>
      </c>
      <c r="D1416" s="1072">
        <v>12</v>
      </c>
      <c r="E1416" s="1070">
        <v>1414</v>
      </c>
      <c r="F1416" s="1066" t="s">
        <v>4942</v>
      </c>
      <c r="G1416" s="1067" t="s">
        <v>4943</v>
      </c>
      <c r="H1416" s="1068">
        <v>1</v>
      </c>
      <c r="I1416" s="2"/>
      <c r="K1416" s="1072"/>
    </row>
    <row r="1417" spans="1:11" x14ac:dyDescent="0.2">
      <c r="A1417" s="977" t="str">
        <f t="shared" si="44"/>
        <v>EF_12_62</v>
      </c>
      <c r="B1417" s="979">
        <f t="shared" si="45"/>
        <v>62</v>
      </c>
      <c r="C1417" s="1069" t="s">
        <v>111</v>
      </c>
      <c r="D1417" s="1072">
        <v>12</v>
      </c>
      <c r="E1417" s="1070">
        <v>1415</v>
      </c>
      <c r="F1417" s="1066" t="s">
        <v>4944</v>
      </c>
      <c r="G1417" s="1067" t="s">
        <v>4945</v>
      </c>
      <c r="H1417" s="1068">
        <v>1</v>
      </c>
      <c r="I1417" s="2"/>
      <c r="K1417" s="1072"/>
    </row>
    <row r="1418" spans="1:11" x14ac:dyDescent="0.2">
      <c r="A1418" s="977" t="str">
        <f t="shared" si="44"/>
        <v>EF_12_63</v>
      </c>
      <c r="B1418" s="979">
        <f t="shared" si="45"/>
        <v>63</v>
      </c>
      <c r="C1418" s="1069" t="s">
        <v>111</v>
      </c>
      <c r="D1418" s="1072">
        <v>12</v>
      </c>
      <c r="E1418" s="1070">
        <v>1416</v>
      </c>
      <c r="F1418" s="1066" t="s">
        <v>4946</v>
      </c>
      <c r="G1418" s="1067" t="s">
        <v>4947</v>
      </c>
      <c r="H1418" s="1068">
        <v>1</v>
      </c>
      <c r="I1418" s="2"/>
      <c r="K1418" s="1072"/>
    </row>
    <row r="1419" spans="1:11" x14ac:dyDescent="0.2">
      <c r="A1419" s="977" t="str">
        <f t="shared" si="44"/>
        <v>EF_12_64</v>
      </c>
      <c r="B1419" s="979">
        <f t="shared" si="45"/>
        <v>64</v>
      </c>
      <c r="C1419" s="1069" t="s">
        <v>111</v>
      </c>
      <c r="D1419" s="1072">
        <v>12</v>
      </c>
      <c r="E1419" s="1070">
        <v>1417</v>
      </c>
      <c r="F1419" s="1066" t="s">
        <v>4948</v>
      </c>
      <c r="G1419" s="1067" t="s">
        <v>4949</v>
      </c>
      <c r="H1419" s="1068">
        <v>1</v>
      </c>
      <c r="I1419" s="2"/>
      <c r="K1419" s="1072"/>
    </row>
    <row r="1420" spans="1:11" x14ac:dyDescent="0.2">
      <c r="A1420" s="977" t="str">
        <f t="shared" si="44"/>
        <v>EF_12_65</v>
      </c>
      <c r="B1420" s="979">
        <f t="shared" si="45"/>
        <v>65</v>
      </c>
      <c r="C1420" s="1069" t="s">
        <v>111</v>
      </c>
      <c r="D1420" s="1072">
        <v>12</v>
      </c>
      <c r="E1420" s="1070">
        <v>1418</v>
      </c>
      <c r="F1420" s="1066" t="s">
        <v>4950</v>
      </c>
      <c r="G1420" s="1067" t="s">
        <v>4951</v>
      </c>
      <c r="H1420" s="1068">
        <v>1</v>
      </c>
      <c r="I1420" s="2"/>
      <c r="K1420" s="1072"/>
    </row>
    <row r="1421" spans="1:11" x14ac:dyDescent="0.2">
      <c r="A1421" s="977" t="str">
        <f t="shared" si="44"/>
        <v>EF_12_66</v>
      </c>
      <c r="B1421" s="979">
        <f t="shared" si="45"/>
        <v>66</v>
      </c>
      <c r="C1421" s="1069" t="s">
        <v>111</v>
      </c>
      <c r="D1421" s="1072">
        <v>12</v>
      </c>
      <c r="E1421" s="1070">
        <v>1419</v>
      </c>
      <c r="F1421" s="1066" t="s">
        <v>4952</v>
      </c>
      <c r="G1421" s="1067" t="s">
        <v>4953</v>
      </c>
      <c r="H1421" s="1068">
        <v>1</v>
      </c>
      <c r="I1421" s="2"/>
      <c r="K1421" s="1072"/>
    </row>
    <row r="1422" spans="1:11" x14ac:dyDescent="0.2">
      <c r="A1422" s="977" t="str">
        <f t="shared" si="44"/>
        <v>EF_12_67</v>
      </c>
      <c r="B1422" s="979">
        <f t="shared" si="45"/>
        <v>67</v>
      </c>
      <c r="C1422" s="1069" t="s">
        <v>111</v>
      </c>
      <c r="D1422" s="1072">
        <v>12</v>
      </c>
      <c r="E1422" s="1070">
        <v>1420</v>
      </c>
      <c r="F1422" s="1066" t="s">
        <v>4954</v>
      </c>
      <c r="G1422" s="1067" t="s">
        <v>4955</v>
      </c>
      <c r="H1422" s="1068">
        <v>1</v>
      </c>
      <c r="I1422" s="2"/>
      <c r="K1422" s="1072"/>
    </row>
    <row r="1423" spans="1:11" x14ac:dyDescent="0.2">
      <c r="A1423" s="977" t="str">
        <f t="shared" si="44"/>
        <v>EF_12_68</v>
      </c>
      <c r="B1423" s="979">
        <f t="shared" si="45"/>
        <v>68</v>
      </c>
      <c r="C1423" s="1069" t="s">
        <v>111</v>
      </c>
      <c r="D1423" s="1072">
        <v>12</v>
      </c>
      <c r="E1423" s="1070">
        <v>1421</v>
      </c>
      <c r="F1423" s="1066" t="s">
        <v>4956</v>
      </c>
      <c r="G1423" s="1067" t="s">
        <v>4957</v>
      </c>
      <c r="H1423" s="1068">
        <v>1</v>
      </c>
      <c r="I1423" s="2"/>
      <c r="K1423" s="1072"/>
    </row>
    <row r="1424" spans="1:11" x14ac:dyDescent="0.2">
      <c r="A1424" s="977" t="str">
        <f t="shared" si="44"/>
        <v>EF_12_69</v>
      </c>
      <c r="B1424" s="979">
        <f t="shared" si="45"/>
        <v>69</v>
      </c>
      <c r="C1424" s="1069" t="s">
        <v>111</v>
      </c>
      <c r="D1424" s="1072">
        <v>12</v>
      </c>
      <c r="E1424" s="1070">
        <v>1422</v>
      </c>
      <c r="F1424" s="1066" t="s">
        <v>4958</v>
      </c>
      <c r="G1424" s="1067" t="s">
        <v>4959</v>
      </c>
      <c r="H1424" s="1068">
        <v>1</v>
      </c>
      <c r="I1424" s="2"/>
      <c r="K1424" s="1072"/>
    </row>
    <row r="1425" spans="1:11" x14ac:dyDescent="0.2">
      <c r="A1425" s="977" t="str">
        <f t="shared" si="44"/>
        <v>EF_12_70</v>
      </c>
      <c r="B1425" s="979">
        <f t="shared" si="45"/>
        <v>70</v>
      </c>
      <c r="C1425" s="1069" t="s">
        <v>111</v>
      </c>
      <c r="D1425" s="1072">
        <v>12</v>
      </c>
      <c r="E1425" s="1070">
        <v>1423</v>
      </c>
      <c r="F1425" s="1066" t="s">
        <v>4960</v>
      </c>
      <c r="G1425" s="1067" t="s">
        <v>4961</v>
      </c>
      <c r="H1425" s="1068">
        <v>1</v>
      </c>
      <c r="I1425" s="2"/>
      <c r="K1425" s="1072"/>
    </row>
    <row r="1426" spans="1:11" x14ac:dyDescent="0.2">
      <c r="A1426" s="977" t="str">
        <f t="shared" si="44"/>
        <v>EF_12_71</v>
      </c>
      <c r="B1426" s="979">
        <f t="shared" si="45"/>
        <v>71</v>
      </c>
      <c r="C1426" s="1069" t="s">
        <v>111</v>
      </c>
      <c r="D1426" s="1072">
        <v>12</v>
      </c>
      <c r="E1426" s="1070">
        <v>1424</v>
      </c>
      <c r="F1426" s="1066" t="s">
        <v>4962</v>
      </c>
      <c r="G1426" s="1067" t="s">
        <v>4963</v>
      </c>
      <c r="H1426" s="1068">
        <v>1</v>
      </c>
      <c r="I1426" s="2"/>
      <c r="K1426" s="1072"/>
    </row>
    <row r="1427" spans="1:11" x14ac:dyDescent="0.2">
      <c r="A1427" s="977" t="str">
        <f t="shared" si="44"/>
        <v>EF_12_72</v>
      </c>
      <c r="B1427" s="979">
        <f t="shared" si="45"/>
        <v>72</v>
      </c>
      <c r="C1427" s="1069" t="s">
        <v>111</v>
      </c>
      <c r="D1427" s="1072">
        <v>12</v>
      </c>
      <c r="E1427" s="1070">
        <v>1425</v>
      </c>
      <c r="F1427" s="1066" t="s">
        <v>4964</v>
      </c>
      <c r="G1427" s="1067" t="s">
        <v>4965</v>
      </c>
      <c r="H1427" s="1068">
        <v>1</v>
      </c>
      <c r="I1427" s="2"/>
      <c r="K1427" s="1072"/>
    </row>
    <row r="1428" spans="1:11" x14ac:dyDescent="0.2">
      <c r="A1428" s="977" t="str">
        <f t="shared" si="44"/>
        <v>EF_12_73</v>
      </c>
      <c r="B1428" s="979">
        <f t="shared" si="45"/>
        <v>73</v>
      </c>
      <c r="C1428" s="1069" t="s">
        <v>111</v>
      </c>
      <c r="D1428" s="1072">
        <v>12</v>
      </c>
      <c r="E1428" s="1070">
        <v>1426</v>
      </c>
      <c r="F1428" s="1066" t="s">
        <v>4966</v>
      </c>
      <c r="G1428" s="1067" t="s">
        <v>4967</v>
      </c>
      <c r="H1428" s="1068">
        <v>1</v>
      </c>
      <c r="I1428" s="2"/>
      <c r="K1428" s="1072"/>
    </row>
    <row r="1429" spans="1:11" x14ac:dyDescent="0.2">
      <c r="A1429" s="977" t="str">
        <f t="shared" si="44"/>
        <v>EF_12_74</v>
      </c>
      <c r="B1429" s="979">
        <f t="shared" si="45"/>
        <v>74</v>
      </c>
      <c r="C1429" s="1069" t="s">
        <v>111</v>
      </c>
      <c r="D1429" s="1072">
        <v>12</v>
      </c>
      <c r="E1429" s="1070">
        <v>1427</v>
      </c>
      <c r="F1429" s="1066" t="s">
        <v>4968</v>
      </c>
      <c r="G1429" s="1067" t="s">
        <v>4969</v>
      </c>
      <c r="H1429" s="1068">
        <v>1</v>
      </c>
      <c r="I1429" s="2"/>
      <c r="K1429" s="1072"/>
    </row>
    <row r="1430" spans="1:11" x14ac:dyDescent="0.2">
      <c r="A1430" s="977" t="str">
        <f t="shared" si="44"/>
        <v>EF_12_75</v>
      </c>
      <c r="B1430" s="979">
        <f t="shared" si="45"/>
        <v>75</v>
      </c>
      <c r="C1430" s="1069" t="s">
        <v>111</v>
      </c>
      <c r="D1430" s="1072">
        <v>12</v>
      </c>
      <c r="E1430" s="1070">
        <v>1428</v>
      </c>
      <c r="F1430" s="1066" t="s">
        <v>4970</v>
      </c>
      <c r="G1430" s="1067" t="s">
        <v>4971</v>
      </c>
      <c r="H1430" s="1068">
        <v>1</v>
      </c>
      <c r="I1430" s="2"/>
      <c r="K1430" s="1072"/>
    </row>
    <row r="1431" spans="1:11" x14ac:dyDescent="0.2">
      <c r="A1431" s="977" t="str">
        <f t="shared" si="44"/>
        <v>EF_12_76</v>
      </c>
      <c r="B1431" s="979">
        <f t="shared" si="45"/>
        <v>76</v>
      </c>
      <c r="C1431" s="1069" t="s">
        <v>111</v>
      </c>
      <c r="D1431" s="1072">
        <v>12</v>
      </c>
      <c r="E1431" s="1070">
        <v>1429</v>
      </c>
      <c r="F1431" s="1066" t="s">
        <v>4972</v>
      </c>
      <c r="G1431" s="1067" t="s">
        <v>4973</v>
      </c>
      <c r="H1431" s="1068">
        <v>1</v>
      </c>
      <c r="I1431" s="2"/>
      <c r="K1431" s="1072"/>
    </row>
    <row r="1432" spans="1:11" x14ac:dyDescent="0.2">
      <c r="A1432" s="977" t="str">
        <f t="shared" si="44"/>
        <v>EF_12_77</v>
      </c>
      <c r="B1432" s="979">
        <f t="shared" si="45"/>
        <v>77</v>
      </c>
      <c r="C1432" s="1069" t="s">
        <v>111</v>
      </c>
      <c r="D1432" s="1072">
        <v>12</v>
      </c>
      <c r="E1432" s="1070">
        <v>1430</v>
      </c>
      <c r="F1432" s="1066" t="s">
        <v>4974</v>
      </c>
      <c r="G1432" s="1067" t="s">
        <v>4975</v>
      </c>
      <c r="H1432" s="1068">
        <v>1</v>
      </c>
      <c r="I1432" s="2"/>
      <c r="K1432" s="1072"/>
    </row>
    <row r="1433" spans="1:11" x14ac:dyDescent="0.2">
      <c r="A1433" s="977" t="str">
        <f t="shared" si="44"/>
        <v>EF_12_78</v>
      </c>
      <c r="B1433" s="979">
        <f t="shared" si="45"/>
        <v>78</v>
      </c>
      <c r="C1433" s="1069" t="s">
        <v>111</v>
      </c>
      <c r="D1433" s="1072">
        <v>12</v>
      </c>
      <c r="E1433" s="1070">
        <v>1431</v>
      </c>
      <c r="F1433" s="1066" t="s">
        <v>4976</v>
      </c>
      <c r="G1433" s="1067" t="s">
        <v>4977</v>
      </c>
      <c r="H1433" s="1068">
        <v>1</v>
      </c>
      <c r="I1433" s="2"/>
      <c r="K1433" s="1072"/>
    </row>
    <row r="1434" spans="1:11" x14ac:dyDescent="0.2">
      <c r="A1434" s="977" t="str">
        <f t="shared" si="44"/>
        <v>EF_12_79</v>
      </c>
      <c r="B1434" s="979">
        <f t="shared" si="45"/>
        <v>79</v>
      </c>
      <c r="C1434" s="1069" t="s">
        <v>111</v>
      </c>
      <c r="D1434" s="1072">
        <v>12</v>
      </c>
      <c r="E1434" s="1070">
        <v>1432</v>
      </c>
      <c r="F1434" s="1066" t="s">
        <v>4978</v>
      </c>
      <c r="G1434" s="1067" t="s">
        <v>4979</v>
      </c>
      <c r="H1434" s="1068">
        <v>1</v>
      </c>
      <c r="I1434" s="2"/>
      <c r="K1434" s="1072"/>
    </row>
    <row r="1435" spans="1:11" x14ac:dyDescent="0.2">
      <c r="A1435" s="977" t="str">
        <f t="shared" si="44"/>
        <v>EF_12_80</v>
      </c>
      <c r="B1435" s="979">
        <f t="shared" si="45"/>
        <v>80</v>
      </c>
      <c r="C1435" s="1069" t="s">
        <v>111</v>
      </c>
      <c r="D1435" s="1072">
        <v>12</v>
      </c>
      <c r="E1435" s="1070">
        <v>1433</v>
      </c>
      <c r="F1435" s="1066" t="s">
        <v>4980</v>
      </c>
      <c r="G1435" s="1067" t="s">
        <v>4981</v>
      </c>
      <c r="H1435" s="1068">
        <v>1</v>
      </c>
      <c r="I1435" s="2"/>
      <c r="K1435" s="1072"/>
    </row>
    <row r="1436" spans="1:11" x14ac:dyDescent="0.2">
      <c r="A1436" s="977" t="str">
        <f t="shared" si="44"/>
        <v>EF_12_81</v>
      </c>
      <c r="B1436" s="979">
        <f t="shared" si="45"/>
        <v>81</v>
      </c>
      <c r="C1436" s="1069" t="s">
        <v>111</v>
      </c>
      <c r="D1436" s="1072">
        <v>12</v>
      </c>
      <c r="E1436" s="1070">
        <v>1434</v>
      </c>
      <c r="F1436" s="1066" t="s">
        <v>4982</v>
      </c>
      <c r="G1436" s="1067" t="s">
        <v>4983</v>
      </c>
      <c r="H1436" s="1068">
        <v>1</v>
      </c>
      <c r="I1436" s="2"/>
      <c r="K1436" s="1072"/>
    </row>
    <row r="1437" spans="1:11" x14ac:dyDescent="0.2">
      <c r="A1437" s="977" t="str">
        <f t="shared" si="44"/>
        <v>EF_12_82</v>
      </c>
      <c r="B1437" s="979">
        <f t="shared" si="45"/>
        <v>82</v>
      </c>
      <c r="C1437" s="1069" t="s">
        <v>111</v>
      </c>
      <c r="D1437" s="1072">
        <v>12</v>
      </c>
      <c r="E1437" s="1070">
        <v>1435</v>
      </c>
      <c r="F1437" s="1066" t="s">
        <v>4984</v>
      </c>
      <c r="G1437" s="1067" t="s">
        <v>4985</v>
      </c>
      <c r="H1437" s="1068">
        <v>1</v>
      </c>
      <c r="I1437" s="2"/>
      <c r="K1437" s="1072"/>
    </row>
    <row r="1438" spans="1:11" x14ac:dyDescent="0.2">
      <c r="A1438" s="977" t="str">
        <f t="shared" si="44"/>
        <v>EF_12_83</v>
      </c>
      <c r="B1438" s="979">
        <f t="shared" si="45"/>
        <v>83</v>
      </c>
      <c r="C1438" s="1069" t="s">
        <v>111</v>
      </c>
      <c r="D1438" s="1072">
        <v>12</v>
      </c>
      <c r="E1438" s="1070">
        <v>1436</v>
      </c>
      <c r="F1438" s="1066" t="s">
        <v>4986</v>
      </c>
      <c r="G1438" s="1067" t="s">
        <v>4987</v>
      </c>
      <c r="H1438" s="1068">
        <v>1</v>
      </c>
      <c r="I1438" s="2"/>
      <c r="K1438" s="1072"/>
    </row>
    <row r="1439" spans="1:11" x14ac:dyDescent="0.2">
      <c r="A1439" s="977" t="str">
        <f t="shared" si="44"/>
        <v>EF_12_84</v>
      </c>
      <c r="B1439" s="979">
        <f t="shared" si="45"/>
        <v>84</v>
      </c>
      <c r="C1439" s="1069" t="s">
        <v>111</v>
      </c>
      <c r="D1439" s="1072">
        <v>12</v>
      </c>
      <c r="E1439" s="1070">
        <v>1437</v>
      </c>
      <c r="F1439" s="1066" t="s">
        <v>4988</v>
      </c>
      <c r="G1439" s="1067" t="s">
        <v>4989</v>
      </c>
      <c r="H1439" s="1068">
        <v>1</v>
      </c>
      <c r="I1439" s="2"/>
      <c r="K1439" s="1072"/>
    </row>
    <row r="1440" spans="1:11" x14ac:dyDescent="0.2">
      <c r="A1440" s="977" t="str">
        <f t="shared" si="44"/>
        <v>EF_12_85</v>
      </c>
      <c r="B1440" s="979">
        <f t="shared" si="45"/>
        <v>85</v>
      </c>
      <c r="C1440" s="1069" t="s">
        <v>111</v>
      </c>
      <c r="D1440" s="1072">
        <v>12</v>
      </c>
      <c r="E1440" s="1070">
        <v>1438</v>
      </c>
      <c r="F1440" s="1066" t="s">
        <v>4990</v>
      </c>
      <c r="G1440" s="1067" t="s">
        <v>4991</v>
      </c>
      <c r="H1440" s="1068">
        <v>1</v>
      </c>
      <c r="I1440" s="2"/>
      <c r="K1440" s="1072"/>
    </row>
    <row r="1441" spans="1:11" x14ac:dyDescent="0.2">
      <c r="A1441" s="977" t="str">
        <f t="shared" si="44"/>
        <v>EF_12_86</v>
      </c>
      <c r="B1441" s="979">
        <f t="shared" si="45"/>
        <v>86</v>
      </c>
      <c r="C1441" s="1069" t="s">
        <v>111</v>
      </c>
      <c r="D1441" s="1072">
        <v>12</v>
      </c>
      <c r="E1441" s="1070">
        <v>1439</v>
      </c>
      <c r="F1441" s="1066" t="s">
        <v>4992</v>
      </c>
      <c r="G1441" s="1067" t="s">
        <v>4993</v>
      </c>
      <c r="H1441" s="1068">
        <v>1</v>
      </c>
      <c r="I1441" s="2"/>
      <c r="K1441" s="1072"/>
    </row>
    <row r="1442" spans="1:11" x14ac:dyDescent="0.2">
      <c r="A1442" s="977" t="str">
        <f t="shared" si="44"/>
        <v>EF_12_87</v>
      </c>
      <c r="B1442" s="979">
        <f t="shared" si="45"/>
        <v>87</v>
      </c>
      <c r="C1442" s="1069" t="s">
        <v>111</v>
      </c>
      <c r="D1442" s="1072">
        <v>12</v>
      </c>
      <c r="E1442" s="1070">
        <v>1440</v>
      </c>
      <c r="F1442" s="1066" t="s">
        <v>4994</v>
      </c>
      <c r="G1442" s="1067" t="s">
        <v>4995</v>
      </c>
      <c r="H1442" s="1068">
        <v>1</v>
      </c>
      <c r="I1442" s="2"/>
      <c r="K1442" s="1072"/>
    </row>
    <row r="1443" spans="1:11" x14ac:dyDescent="0.2">
      <c r="A1443" s="977" t="str">
        <f t="shared" si="44"/>
        <v>EF_12_88</v>
      </c>
      <c r="B1443" s="979">
        <f t="shared" si="45"/>
        <v>88</v>
      </c>
      <c r="C1443" s="1069" t="s">
        <v>111</v>
      </c>
      <c r="D1443" s="1072">
        <v>12</v>
      </c>
      <c r="E1443" s="1070">
        <v>1441</v>
      </c>
      <c r="F1443" s="1066" t="s">
        <v>4996</v>
      </c>
      <c r="G1443" s="1067" t="s">
        <v>4997</v>
      </c>
      <c r="H1443" s="1068">
        <v>1</v>
      </c>
      <c r="I1443" s="2"/>
      <c r="K1443" s="1072"/>
    </row>
    <row r="1444" spans="1:11" x14ac:dyDescent="0.2">
      <c r="A1444" s="977" t="str">
        <f t="shared" si="44"/>
        <v>EF_12_89</v>
      </c>
      <c r="B1444" s="979">
        <f t="shared" si="45"/>
        <v>89</v>
      </c>
      <c r="C1444" s="1069" t="s">
        <v>111</v>
      </c>
      <c r="D1444" s="1072">
        <v>12</v>
      </c>
      <c r="E1444" s="1070">
        <v>1442</v>
      </c>
      <c r="F1444" s="1066" t="s">
        <v>4998</v>
      </c>
      <c r="G1444" s="1067" t="s">
        <v>4999</v>
      </c>
      <c r="H1444" s="1068">
        <v>1</v>
      </c>
      <c r="I1444" s="2"/>
      <c r="K1444" s="1072"/>
    </row>
    <row r="1445" spans="1:11" x14ac:dyDescent="0.2">
      <c r="A1445" s="977" t="str">
        <f t="shared" si="44"/>
        <v>EF_12_90</v>
      </c>
      <c r="B1445" s="979">
        <f t="shared" si="45"/>
        <v>90</v>
      </c>
      <c r="C1445" s="1069" t="s">
        <v>111</v>
      </c>
      <c r="D1445" s="1072">
        <v>12</v>
      </c>
      <c r="E1445" s="1070">
        <v>1443</v>
      </c>
      <c r="F1445" s="1066" t="s">
        <v>5000</v>
      </c>
      <c r="G1445" s="1067" t="s">
        <v>5001</v>
      </c>
      <c r="H1445" s="1068">
        <v>1</v>
      </c>
      <c r="I1445" s="2"/>
      <c r="K1445" s="1072"/>
    </row>
    <row r="1446" spans="1:11" x14ac:dyDescent="0.2">
      <c r="A1446" s="977" t="str">
        <f t="shared" si="44"/>
        <v>EF_12_91</v>
      </c>
      <c r="B1446" s="979">
        <f t="shared" si="45"/>
        <v>91</v>
      </c>
      <c r="C1446" s="1069" t="s">
        <v>111</v>
      </c>
      <c r="D1446" s="1072">
        <v>12</v>
      </c>
      <c r="E1446" s="1070">
        <v>1444</v>
      </c>
      <c r="F1446" s="1066" t="s">
        <v>5002</v>
      </c>
      <c r="G1446" s="1067" t="s">
        <v>5003</v>
      </c>
      <c r="H1446" s="1068">
        <v>1</v>
      </c>
      <c r="I1446" s="2"/>
      <c r="K1446" s="1072"/>
    </row>
    <row r="1447" spans="1:11" x14ac:dyDescent="0.2">
      <c r="A1447" s="977" t="str">
        <f t="shared" si="44"/>
        <v>EF_12_92</v>
      </c>
      <c r="B1447" s="979">
        <f t="shared" si="45"/>
        <v>92</v>
      </c>
      <c r="C1447" s="1069" t="s">
        <v>111</v>
      </c>
      <c r="D1447" s="1072">
        <v>12</v>
      </c>
      <c r="E1447" s="1070">
        <v>1445</v>
      </c>
      <c r="F1447" s="1066" t="s">
        <v>5004</v>
      </c>
      <c r="G1447" s="1067" t="s">
        <v>5005</v>
      </c>
      <c r="H1447" s="1068">
        <v>1</v>
      </c>
      <c r="I1447" s="2"/>
      <c r="K1447" s="1072"/>
    </row>
    <row r="1448" spans="1:11" x14ac:dyDescent="0.2">
      <c r="A1448" s="977" t="str">
        <f t="shared" si="44"/>
        <v>EF_12_93</v>
      </c>
      <c r="B1448" s="979">
        <f t="shared" si="45"/>
        <v>93</v>
      </c>
      <c r="C1448" s="1069" t="s">
        <v>111</v>
      </c>
      <c r="D1448" s="1072">
        <v>12</v>
      </c>
      <c r="E1448" s="1070">
        <v>1446</v>
      </c>
      <c r="F1448" s="1066" t="s">
        <v>5006</v>
      </c>
      <c r="G1448" s="1067" t="s">
        <v>5007</v>
      </c>
      <c r="H1448" s="1068">
        <v>1</v>
      </c>
      <c r="I1448" s="2"/>
      <c r="K1448" s="1072"/>
    </row>
    <row r="1449" spans="1:11" x14ac:dyDescent="0.2">
      <c r="A1449" s="977" t="str">
        <f t="shared" si="44"/>
        <v>EF_12_94</v>
      </c>
      <c r="B1449" s="979">
        <f t="shared" si="45"/>
        <v>94</v>
      </c>
      <c r="C1449" s="1069" t="s">
        <v>111</v>
      </c>
      <c r="D1449" s="1072">
        <v>12</v>
      </c>
      <c r="E1449" s="1070">
        <v>1447</v>
      </c>
      <c r="F1449" s="1066" t="s">
        <v>5008</v>
      </c>
      <c r="G1449" s="1067" t="s">
        <v>5009</v>
      </c>
      <c r="H1449" s="1068">
        <v>1</v>
      </c>
      <c r="I1449" s="2"/>
      <c r="K1449" s="1072"/>
    </row>
    <row r="1450" spans="1:11" x14ac:dyDescent="0.2">
      <c r="A1450" s="977" t="str">
        <f t="shared" si="44"/>
        <v>EF_12_95</v>
      </c>
      <c r="B1450" s="979">
        <f t="shared" si="45"/>
        <v>95</v>
      </c>
      <c r="C1450" s="1069" t="s">
        <v>111</v>
      </c>
      <c r="D1450" s="1072">
        <v>12</v>
      </c>
      <c r="E1450" s="1070">
        <v>1448</v>
      </c>
      <c r="F1450" s="1066" t="s">
        <v>5010</v>
      </c>
      <c r="G1450" s="1067" t="s">
        <v>5011</v>
      </c>
      <c r="H1450" s="1068">
        <v>1</v>
      </c>
      <c r="I1450" s="2"/>
      <c r="K1450" s="1072"/>
    </row>
    <row r="1451" spans="1:11" x14ac:dyDescent="0.2">
      <c r="A1451" s="977" t="str">
        <f t="shared" si="44"/>
        <v>EF_12_96</v>
      </c>
      <c r="B1451" s="979">
        <f t="shared" si="45"/>
        <v>96</v>
      </c>
      <c r="C1451" s="1069" t="s">
        <v>111</v>
      </c>
      <c r="D1451" s="1072">
        <v>12</v>
      </c>
      <c r="E1451" s="1070">
        <v>1449</v>
      </c>
      <c r="F1451" s="1066" t="s">
        <v>5012</v>
      </c>
      <c r="G1451" s="1067" t="s">
        <v>5013</v>
      </c>
      <c r="H1451" s="1068">
        <v>1</v>
      </c>
      <c r="I1451" s="2"/>
      <c r="K1451" s="1072"/>
    </row>
    <row r="1452" spans="1:11" x14ac:dyDescent="0.2">
      <c r="A1452" s="977" t="str">
        <f t="shared" si="44"/>
        <v>EF_12_97</v>
      </c>
      <c r="B1452" s="979">
        <f t="shared" si="45"/>
        <v>97</v>
      </c>
      <c r="C1452" s="1069" t="s">
        <v>111</v>
      </c>
      <c r="D1452" s="1072">
        <v>12</v>
      </c>
      <c r="E1452" s="1070">
        <v>1450</v>
      </c>
      <c r="F1452" s="1066" t="s">
        <v>5014</v>
      </c>
      <c r="G1452" s="1067" t="s">
        <v>5015</v>
      </c>
      <c r="H1452" s="1068">
        <v>1</v>
      </c>
      <c r="I1452" s="2"/>
      <c r="K1452" s="1072"/>
    </row>
    <row r="1453" spans="1:11" x14ac:dyDescent="0.2">
      <c r="A1453" s="977" t="str">
        <f t="shared" si="44"/>
        <v>EF_12_98</v>
      </c>
      <c r="B1453" s="979">
        <f t="shared" si="45"/>
        <v>98</v>
      </c>
      <c r="C1453" s="1069" t="s">
        <v>111</v>
      </c>
      <c r="D1453" s="1072">
        <v>12</v>
      </c>
      <c r="E1453" s="1070">
        <v>1451</v>
      </c>
      <c r="F1453" s="1066" t="s">
        <v>5016</v>
      </c>
      <c r="G1453" s="1067" t="s">
        <v>5017</v>
      </c>
      <c r="H1453" s="1068">
        <v>1</v>
      </c>
      <c r="I1453" s="2"/>
      <c r="K1453" s="1072"/>
    </row>
    <row r="1454" spans="1:11" x14ac:dyDescent="0.2">
      <c r="A1454" s="977" t="str">
        <f t="shared" si="44"/>
        <v>EF_12_99</v>
      </c>
      <c r="B1454" s="979">
        <f t="shared" si="45"/>
        <v>99</v>
      </c>
      <c r="C1454" s="1069" t="s">
        <v>111</v>
      </c>
      <c r="D1454" s="1072">
        <v>12</v>
      </c>
      <c r="E1454" s="1070">
        <v>1452</v>
      </c>
      <c r="F1454" s="1066" t="s">
        <v>5018</v>
      </c>
      <c r="G1454" s="1067" t="s">
        <v>5019</v>
      </c>
      <c r="H1454" s="1068">
        <v>1</v>
      </c>
      <c r="I1454" s="2"/>
      <c r="K1454" s="1072"/>
    </row>
    <row r="1455" spans="1:11" x14ac:dyDescent="0.2">
      <c r="A1455" s="977" t="str">
        <f t="shared" si="44"/>
        <v>EF_12_100</v>
      </c>
      <c r="B1455" s="979">
        <f t="shared" si="45"/>
        <v>100</v>
      </c>
      <c r="C1455" s="1069" t="s">
        <v>111</v>
      </c>
      <c r="D1455" s="1072">
        <v>12</v>
      </c>
      <c r="E1455" s="1070">
        <v>1453</v>
      </c>
      <c r="F1455" s="1066" t="s">
        <v>5020</v>
      </c>
      <c r="G1455" s="1067" t="s">
        <v>5021</v>
      </c>
      <c r="H1455" s="1068">
        <v>1</v>
      </c>
      <c r="I1455" s="2"/>
      <c r="K1455" s="1072"/>
    </row>
    <row r="1456" spans="1:11" x14ac:dyDescent="0.2">
      <c r="A1456" s="977" t="str">
        <f t="shared" si="44"/>
        <v>EF_12_101</v>
      </c>
      <c r="B1456" s="979">
        <f t="shared" si="45"/>
        <v>101</v>
      </c>
      <c r="C1456" s="1069" t="s">
        <v>111</v>
      </c>
      <c r="D1456" s="1072">
        <v>12</v>
      </c>
      <c r="E1456" s="1070">
        <v>1454</v>
      </c>
      <c r="F1456" s="1066" t="s">
        <v>5022</v>
      </c>
      <c r="G1456" s="1067" t="s">
        <v>5023</v>
      </c>
      <c r="H1456" s="1068">
        <v>1</v>
      </c>
      <c r="I1456" s="2"/>
      <c r="K1456" s="1072"/>
    </row>
    <row r="1457" spans="1:11" x14ac:dyDescent="0.2">
      <c r="A1457" s="977" t="str">
        <f t="shared" si="44"/>
        <v>EF_12_102</v>
      </c>
      <c r="B1457" s="979">
        <f t="shared" si="45"/>
        <v>102</v>
      </c>
      <c r="C1457" s="1069" t="s">
        <v>111</v>
      </c>
      <c r="D1457" s="1072">
        <v>12</v>
      </c>
      <c r="E1457" s="1070">
        <v>1455</v>
      </c>
      <c r="F1457" s="1066" t="s">
        <v>5024</v>
      </c>
      <c r="G1457" s="1067" t="s">
        <v>5025</v>
      </c>
      <c r="H1457" s="1068">
        <v>1</v>
      </c>
      <c r="I1457" s="2"/>
      <c r="K1457" s="1072"/>
    </row>
    <row r="1458" spans="1:11" x14ac:dyDescent="0.2">
      <c r="A1458" s="977" t="str">
        <f t="shared" si="44"/>
        <v>EF_12_103</v>
      </c>
      <c r="B1458" s="979">
        <f t="shared" si="45"/>
        <v>103</v>
      </c>
      <c r="C1458" s="1069" t="s">
        <v>111</v>
      </c>
      <c r="D1458" s="1072">
        <v>12</v>
      </c>
      <c r="E1458" s="1070">
        <v>1456</v>
      </c>
      <c r="F1458" s="1066" t="s">
        <v>5026</v>
      </c>
      <c r="G1458" s="1067" t="s">
        <v>5027</v>
      </c>
      <c r="H1458" s="1068">
        <v>1</v>
      </c>
      <c r="I1458" s="2"/>
      <c r="K1458" s="1072"/>
    </row>
    <row r="1459" spans="1:11" x14ac:dyDescent="0.2">
      <c r="A1459" s="977" t="str">
        <f t="shared" si="44"/>
        <v>EF_12_104</v>
      </c>
      <c r="B1459" s="979">
        <f t="shared" si="45"/>
        <v>104</v>
      </c>
      <c r="C1459" s="1069" t="s">
        <v>111</v>
      </c>
      <c r="D1459" s="1072">
        <v>12</v>
      </c>
      <c r="E1459" s="1070">
        <v>1457</v>
      </c>
      <c r="F1459" s="1066" t="s">
        <v>5028</v>
      </c>
      <c r="G1459" s="1067" t="s">
        <v>5029</v>
      </c>
      <c r="H1459" s="1068">
        <v>1</v>
      </c>
      <c r="I1459" s="2"/>
      <c r="K1459" s="1072"/>
    </row>
    <row r="1460" spans="1:11" x14ac:dyDescent="0.2">
      <c r="A1460" s="977" t="str">
        <f t="shared" si="44"/>
        <v>EF_12_105</v>
      </c>
      <c r="B1460" s="979">
        <f t="shared" si="45"/>
        <v>105</v>
      </c>
      <c r="C1460" s="1069" t="s">
        <v>111</v>
      </c>
      <c r="D1460" s="1072">
        <v>12</v>
      </c>
      <c r="E1460" s="1070">
        <v>1458</v>
      </c>
      <c r="F1460" s="1066" t="s">
        <v>5030</v>
      </c>
      <c r="G1460" s="1067" t="s">
        <v>5031</v>
      </c>
      <c r="H1460" s="1068">
        <v>1</v>
      </c>
      <c r="I1460" s="2"/>
      <c r="K1460" s="1072"/>
    </row>
    <row r="1461" spans="1:11" x14ac:dyDescent="0.2">
      <c r="A1461" s="977" t="str">
        <f t="shared" si="44"/>
        <v>EF_12_106</v>
      </c>
      <c r="B1461" s="979">
        <f t="shared" si="45"/>
        <v>106</v>
      </c>
      <c r="C1461" s="1069" t="s">
        <v>111</v>
      </c>
      <c r="D1461" s="1072">
        <v>12</v>
      </c>
      <c r="E1461" s="1070">
        <v>1459</v>
      </c>
      <c r="F1461" s="1066" t="s">
        <v>5032</v>
      </c>
      <c r="G1461" s="1067" t="s">
        <v>5033</v>
      </c>
      <c r="H1461" s="1068">
        <v>1</v>
      </c>
      <c r="I1461" s="2"/>
      <c r="K1461" s="1072"/>
    </row>
    <row r="1462" spans="1:11" x14ac:dyDescent="0.2">
      <c r="A1462" s="977" t="str">
        <f t="shared" si="44"/>
        <v>EF_12_107</v>
      </c>
      <c r="B1462" s="979">
        <f t="shared" si="45"/>
        <v>107</v>
      </c>
      <c r="C1462" s="1069" t="s">
        <v>111</v>
      </c>
      <c r="D1462" s="1072">
        <v>12</v>
      </c>
      <c r="E1462" s="1070">
        <v>1460</v>
      </c>
      <c r="F1462" s="1066" t="s">
        <v>5034</v>
      </c>
      <c r="G1462" s="1067" t="s">
        <v>5035</v>
      </c>
      <c r="H1462" s="1068">
        <v>1</v>
      </c>
      <c r="I1462" s="2"/>
      <c r="K1462" s="1072"/>
    </row>
    <row r="1463" spans="1:11" x14ac:dyDescent="0.2">
      <c r="A1463" s="977" t="str">
        <f t="shared" si="44"/>
        <v>EF_12_108</v>
      </c>
      <c r="B1463" s="979">
        <f t="shared" si="45"/>
        <v>108</v>
      </c>
      <c r="C1463" s="1069" t="s">
        <v>111</v>
      </c>
      <c r="D1463" s="1072">
        <v>12</v>
      </c>
      <c r="E1463" s="1070">
        <v>1461</v>
      </c>
      <c r="F1463" s="1066" t="s">
        <v>5036</v>
      </c>
      <c r="G1463" s="1067" t="s">
        <v>5037</v>
      </c>
      <c r="H1463" s="1068">
        <v>1</v>
      </c>
      <c r="I1463" s="2"/>
      <c r="K1463" s="1072"/>
    </row>
    <row r="1464" spans="1:11" x14ac:dyDescent="0.2">
      <c r="A1464" s="977" t="str">
        <f t="shared" si="44"/>
        <v>EF_12_109</v>
      </c>
      <c r="B1464" s="979">
        <f t="shared" si="45"/>
        <v>109</v>
      </c>
      <c r="C1464" s="1069" t="s">
        <v>111</v>
      </c>
      <c r="D1464" s="1072">
        <v>12</v>
      </c>
      <c r="E1464" s="1070">
        <v>1462</v>
      </c>
      <c r="F1464" s="1066" t="s">
        <v>5038</v>
      </c>
      <c r="G1464" s="1067" t="s">
        <v>5039</v>
      </c>
      <c r="H1464" s="1068">
        <v>1</v>
      </c>
      <c r="I1464" s="2"/>
      <c r="K1464" s="1072"/>
    </row>
    <row r="1465" spans="1:11" x14ac:dyDescent="0.2">
      <c r="A1465" s="977" t="str">
        <f t="shared" si="44"/>
        <v>EF_12_110</v>
      </c>
      <c r="B1465" s="979">
        <f t="shared" si="45"/>
        <v>110</v>
      </c>
      <c r="C1465" s="1069" t="s">
        <v>111</v>
      </c>
      <c r="D1465" s="1072">
        <v>12</v>
      </c>
      <c r="E1465" s="1070">
        <v>1463</v>
      </c>
      <c r="F1465" s="1066" t="s">
        <v>5040</v>
      </c>
      <c r="G1465" s="1067" t="s">
        <v>5041</v>
      </c>
      <c r="H1465" s="1068">
        <v>1</v>
      </c>
      <c r="I1465" s="2"/>
      <c r="K1465" s="1072"/>
    </row>
    <row r="1466" spans="1:11" x14ac:dyDescent="0.2">
      <c r="A1466" s="977" t="str">
        <f t="shared" si="44"/>
        <v>EF_12_111</v>
      </c>
      <c r="B1466" s="979">
        <f t="shared" si="45"/>
        <v>111</v>
      </c>
      <c r="C1466" s="1069" t="s">
        <v>111</v>
      </c>
      <c r="D1466" s="1072">
        <v>12</v>
      </c>
      <c r="E1466" s="1070">
        <v>1464</v>
      </c>
      <c r="F1466" s="1066" t="s">
        <v>5042</v>
      </c>
      <c r="G1466" s="1067" t="s">
        <v>5043</v>
      </c>
      <c r="H1466" s="1068">
        <v>1</v>
      </c>
      <c r="I1466" s="2"/>
      <c r="K1466" s="1072"/>
    </row>
    <row r="1467" spans="1:11" x14ac:dyDescent="0.2">
      <c r="A1467" s="977" t="str">
        <f t="shared" si="44"/>
        <v>EF_12_112</v>
      </c>
      <c r="B1467" s="979">
        <f t="shared" si="45"/>
        <v>112</v>
      </c>
      <c r="C1467" s="1069" t="s">
        <v>111</v>
      </c>
      <c r="D1467" s="1072">
        <v>12</v>
      </c>
      <c r="E1467" s="1070">
        <v>1465</v>
      </c>
      <c r="F1467" s="1066" t="s">
        <v>5044</v>
      </c>
      <c r="G1467" s="1067" t="s">
        <v>5045</v>
      </c>
      <c r="H1467" s="1068">
        <v>1</v>
      </c>
      <c r="I1467" s="2"/>
      <c r="K1467" s="1072"/>
    </row>
    <row r="1468" spans="1:11" x14ac:dyDescent="0.2">
      <c r="A1468" s="977" t="str">
        <f t="shared" si="44"/>
        <v>EF_12_113</v>
      </c>
      <c r="B1468" s="979">
        <f t="shared" si="45"/>
        <v>113</v>
      </c>
      <c r="C1468" s="1069" t="s">
        <v>111</v>
      </c>
      <c r="D1468" s="1072">
        <v>12</v>
      </c>
      <c r="E1468" s="1070">
        <v>1466</v>
      </c>
      <c r="F1468" s="1066" t="s">
        <v>5046</v>
      </c>
      <c r="G1468" s="1067" t="s">
        <v>5047</v>
      </c>
      <c r="H1468" s="1068">
        <v>1</v>
      </c>
      <c r="I1468" s="2"/>
      <c r="K1468" s="1072"/>
    </row>
    <row r="1469" spans="1:11" x14ac:dyDescent="0.2">
      <c r="A1469" s="977" t="str">
        <f t="shared" si="44"/>
        <v>EF_12_114</v>
      </c>
      <c r="B1469" s="979">
        <f t="shared" si="45"/>
        <v>114</v>
      </c>
      <c r="C1469" s="1069" t="s">
        <v>111</v>
      </c>
      <c r="D1469" s="1072">
        <v>12</v>
      </c>
      <c r="E1469" s="1070">
        <v>1467</v>
      </c>
      <c r="F1469" s="1066" t="s">
        <v>5048</v>
      </c>
      <c r="G1469" s="1067" t="s">
        <v>5049</v>
      </c>
      <c r="H1469" s="1068">
        <v>1</v>
      </c>
      <c r="I1469" s="2"/>
      <c r="K1469" s="1072"/>
    </row>
    <row r="1470" spans="1:11" x14ac:dyDescent="0.2">
      <c r="A1470" s="977" t="str">
        <f t="shared" si="44"/>
        <v>EF_12_115</v>
      </c>
      <c r="B1470" s="979">
        <f t="shared" si="45"/>
        <v>115</v>
      </c>
      <c r="C1470" s="1069" t="s">
        <v>111</v>
      </c>
      <c r="D1470" s="1072">
        <v>12</v>
      </c>
      <c r="E1470" s="1070">
        <v>1468</v>
      </c>
      <c r="F1470" s="1066" t="s">
        <v>5050</v>
      </c>
      <c r="G1470" s="1067" t="s">
        <v>5051</v>
      </c>
      <c r="H1470" s="1068">
        <v>1</v>
      </c>
      <c r="I1470" s="2"/>
      <c r="K1470" s="1072"/>
    </row>
    <row r="1471" spans="1:11" x14ac:dyDescent="0.2">
      <c r="A1471" s="977" t="str">
        <f t="shared" si="44"/>
        <v>EF_12_116</v>
      </c>
      <c r="B1471" s="979">
        <f t="shared" si="45"/>
        <v>116</v>
      </c>
      <c r="C1471" s="1069" t="s">
        <v>111</v>
      </c>
      <c r="D1471" s="1072">
        <v>12</v>
      </c>
      <c r="E1471" s="1070">
        <v>1469</v>
      </c>
      <c r="F1471" s="1066" t="s">
        <v>5052</v>
      </c>
      <c r="G1471" s="1067" t="s">
        <v>5053</v>
      </c>
      <c r="H1471" s="1068">
        <v>1</v>
      </c>
      <c r="I1471" s="2"/>
      <c r="K1471" s="1072"/>
    </row>
    <row r="1472" spans="1:11" x14ac:dyDescent="0.2">
      <c r="A1472" s="977" t="str">
        <f t="shared" si="44"/>
        <v>EF_12_117</v>
      </c>
      <c r="B1472" s="979">
        <f t="shared" si="45"/>
        <v>117</v>
      </c>
      <c r="C1472" s="1069" t="s">
        <v>111</v>
      </c>
      <c r="D1472" s="1072">
        <v>12</v>
      </c>
      <c r="E1472" s="1070">
        <v>1470</v>
      </c>
      <c r="F1472" s="1066" t="s">
        <v>5054</v>
      </c>
      <c r="G1472" s="1067" t="s">
        <v>5055</v>
      </c>
      <c r="H1472" s="1068">
        <v>1</v>
      </c>
      <c r="I1472" s="2"/>
      <c r="K1472" s="1072"/>
    </row>
    <row r="1473" spans="1:11" x14ac:dyDescent="0.2">
      <c r="A1473" s="977" t="str">
        <f t="shared" si="44"/>
        <v>EF_12_118</v>
      </c>
      <c r="B1473" s="979">
        <f t="shared" si="45"/>
        <v>118</v>
      </c>
      <c r="C1473" s="1069" t="s">
        <v>111</v>
      </c>
      <c r="D1473" s="1072">
        <v>12</v>
      </c>
      <c r="E1473" s="1070">
        <v>1471</v>
      </c>
      <c r="F1473" s="1066" t="s">
        <v>5056</v>
      </c>
      <c r="G1473" s="1067" t="s">
        <v>5057</v>
      </c>
      <c r="H1473" s="1068">
        <v>1</v>
      </c>
      <c r="I1473" s="2"/>
      <c r="K1473" s="1072"/>
    </row>
    <row r="1474" spans="1:11" x14ac:dyDescent="0.2">
      <c r="A1474" s="977" t="str">
        <f t="shared" si="44"/>
        <v>EF_12_119</v>
      </c>
      <c r="B1474" s="979">
        <f t="shared" si="45"/>
        <v>119</v>
      </c>
      <c r="C1474" s="1069" t="s">
        <v>111</v>
      </c>
      <c r="D1474" s="1072">
        <v>12</v>
      </c>
      <c r="E1474" s="1070">
        <v>1472</v>
      </c>
      <c r="F1474" s="1066" t="s">
        <v>5058</v>
      </c>
      <c r="G1474" s="1067" t="s">
        <v>5059</v>
      </c>
      <c r="H1474" s="1068">
        <v>1</v>
      </c>
      <c r="I1474" s="2"/>
      <c r="K1474" s="1072"/>
    </row>
    <row r="1475" spans="1:11" x14ac:dyDescent="0.2">
      <c r="A1475" s="977" t="str">
        <f t="shared" ref="A1475:A1538" si="46">CONCATENATE(C1475,"_",D1475,"_",B1475)</f>
        <v>EF_12_120</v>
      </c>
      <c r="B1475" s="979">
        <f t="shared" si="45"/>
        <v>120</v>
      </c>
      <c r="C1475" s="1069" t="s">
        <v>111</v>
      </c>
      <c r="D1475" s="1072">
        <v>12</v>
      </c>
      <c r="E1475" s="1070">
        <v>1473</v>
      </c>
      <c r="F1475" s="1066" t="s">
        <v>5060</v>
      </c>
      <c r="G1475" s="1067" t="s">
        <v>5061</v>
      </c>
      <c r="H1475" s="1068">
        <v>1</v>
      </c>
      <c r="I1475" s="2"/>
      <c r="K1475" s="1072"/>
    </row>
    <row r="1476" spans="1:11" x14ac:dyDescent="0.2">
      <c r="A1476" s="977" t="str">
        <f t="shared" si="46"/>
        <v>EF_12_121</v>
      </c>
      <c r="B1476" s="979">
        <f t="shared" si="45"/>
        <v>121</v>
      </c>
      <c r="C1476" s="1069" t="s">
        <v>111</v>
      </c>
      <c r="D1476" s="1072">
        <v>12</v>
      </c>
      <c r="E1476" s="1070">
        <v>1474</v>
      </c>
      <c r="F1476" s="1066" t="s">
        <v>5062</v>
      </c>
      <c r="G1476" s="1067" t="s">
        <v>5063</v>
      </c>
      <c r="H1476" s="1068">
        <v>1</v>
      </c>
      <c r="I1476" s="2"/>
      <c r="K1476" s="1072"/>
    </row>
    <row r="1477" spans="1:11" x14ac:dyDescent="0.2">
      <c r="A1477" s="977" t="str">
        <f t="shared" si="46"/>
        <v>EF_12_122</v>
      </c>
      <c r="B1477" s="979">
        <f t="shared" ref="B1477:B1540" si="47">IF(D1477&lt;&gt;"",IF(D1477=D1476,B1476+1,1),0)</f>
        <v>122</v>
      </c>
      <c r="C1477" s="1069" t="s">
        <v>111</v>
      </c>
      <c r="D1477" s="1072">
        <v>12</v>
      </c>
      <c r="E1477" s="1070">
        <v>1475</v>
      </c>
      <c r="F1477" s="1066" t="s">
        <v>5064</v>
      </c>
      <c r="G1477" s="1067" t="s">
        <v>5065</v>
      </c>
      <c r="H1477" s="1068">
        <v>1</v>
      </c>
      <c r="I1477" s="2"/>
      <c r="K1477" s="1072"/>
    </row>
    <row r="1478" spans="1:11" x14ac:dyDescent="0.2">
      <c r="A1478" s="977" t="str">
        <f t="shared" si="46"/>
        <v>EF_12_123</v>
      </c>
      <c r="B1478" s="979">
        <f t="shared" si="47"/>
        <v>123</v>
      </c>
      <c r="C1478" s="1069" t="s">
        <v>111</v>
      </c>
      <c r="D1478" s="1072">
        <v>12</v>
      </c>
      <c r="E1478" s="1070">
        <v>1476</v>
      </c>
      <c r="F1478" s="1066" t="s">
        <v>5066</v>
      </c>
      <c r="G1478" s="1067" t="s">
        <v>5067</v>
      </c>
      <c r="H1478" s="1068">
        <v>1</v>
      </c>
      <c r="I1478" s="2"/>
      <c r="K1478" s="1072"/>
    </row>
    <row r="1479" spans="1:11" x14ac:dyDescent="0.2">
      <c r="A1479" s="977" t="str">
        <f t="shared" si="46"/>
        <v>EF_12_124</v>
      </c>
      <c r="B1479" s="979">
        <f t="shared" si="47"/>
        <v>124</v>
      </c>
      <c r="C1479" s="1069" t="s">
        <v>111</v>
      </c>
      <c r="D1479" s="1072">
        <v>12</v>
      </c>
      <c r="E1479" s="1070">
        <v>1477</v>
      </c>
      <c r="F1479" s="1066" t="s">
        <v>5068</v>
      </c>
      <c r="G1479" s="1067" t="s">
        <v>5069</v>
      </c>
      <c r="H1479" s="1068">
        <v>1</v>
      </c>
      <c r="I1479" s="2"/>
      <c r="K1479" s="1072"/>
    </row>
    <row r="1480" spans="1:11" x14ac:dyDescent="0.2">
      <c r="A1480" s="977" t="str">
        <f t="shared" si="46"/>
        <v>EF_13_1</v>
      </c>
      <c r="B1480" s="979">
        <f t="shared" si="47"/>
        <v>1</v>
      </c>
      <c r="C1480" s="1069" t="s">
        <v>111</v>
      </c>
      <c r="D1480" s="1072">
        <v>13</v>
      </c>
      <c r="E1480" s="1070">
        <v>1478</v>
      </c>
      <c r="F1480" s="1066" t="s">
        <v>5070</v>
      </c>
      <c r="G1480" s="1067" t="s">
        <v>5071</v>
      </c>
      <c r="H1480" s="1068">
        <v>1</v>
      </c>
      <c r="I1480" s="2"/>
      <c r="K1480" s="1072"/>
    </row>
    <row r="1481" spans="1:11" x14ac:dyDescent="0.2">
      <c r="A1481" s="977" t="str">
        <f t="shared" si="46"/>
        <v>EF_13_2</v>
      </c>
      <c r="B1481" s="979">
        <f t="shared" si="47"/>
        <v>2</v>
      </c>
      <c r="C1481" s="1069" t="s">
        <v>111</v>
      </c>
      <c r="D1481" s="1072">
        <v>13</v>
      </c>
      <c r="E1481" s="1070">
        <v>1479</v>
      </c>
      <c r="F1481" s="1066" t="s">
        <v>5072</v>
      </c>
      <c r="G1481" s="1067" t="s">
        <v>5073</v>
      </c>
      <c r="H1481" s="1068">
        <v>1</v>
      </c>
      <c r="I1481" s="2"/>
      <c r="K1481" s="1072"/>
    </row>
    <row r="1482" spans="1:11" x14ac:dyDescent="0.2">
      <c r="A1482" s="977" t="str">
        <f t="shared" si="46"/>
        <v>EF_13_3</v>
      </c>
      <c r="B1482" s="979">
        <f t="shared" si="47"/>
        <v>3</v>
      </c>
      <c r="C1482" s="1069" t="s">
        <v>111</v>
      </c>
      <c r="D1482" s="1072">
        <v>13</v>
      </c>
      <c r="E1482" s="1070">
        <v>1480</v>
      </c>
      <c r="F1482" s="1066" t="s">
        <v>5074</v>
      </c>
      <c r="G1482" s="1067" t="s">
        <v>5075</v>
      </c>
      <c r="H1482" s="1068">
        <v>1</v>
      </c>
      <c r="I1482" s="2"/>
      <c r="K1482" s="1072"/>
    </row>
    <row r="1483" spans="1:11" x14ac:dyDescent="0.2">
      <c r="A1483" s="977" t="str">
        <f t="shared" si="46"/>
        <v>EF_13_4</v>
      </c>
      <c r="B1483" s="979">
        <f t="shared" si="47"/>
        <v>4</v>
      </c>
      <c r="C1483" s="1069" t="s">
        <v>111</v>
      </c>
      <c r="D1483" s="1072">
        <v>13</v>
      </c>
      <c r="E1483" s="1070">
        <v>1481</v>
      </c>
      <c r="F1483" s="1066" t="s">
        <v>5076</v>
      </c>
      <c r="G1483" s="1067" t="s">
        <v>5077</v>
      </c>
      <c r="H1483" s="1068">
        <v>1</v>
      </c>
      <c r="I1483" s="2"/>
      <c r="K1483" s="1072"/>
    </row>
    <row r="1484" spans="1:11" x14ac:dyDescent="0.2">
      <c r="A1484" s="977" t="str">
        <f t="shared" si="46"/>
        <v>EF_13_5</v>
      </c>
      <c r="B1484" s="979">
        <f t="shared" si="47"/>
        <v>5</v>
      </c>
      <c r="C1484" s="1069" t="s">
        <v>111</v>
      </c>
      <c r="D1484" s="1072">
        <v>13</v>
      </c>
      <c r="E1484" s="1070">
        <v>1482</v>
      </c>
      <c r="F1484" s="1066" t="s">
        <v>5078</v>
      </c>
      <c r="G1484" s="1067" t="s">
        <v>5079</v>
      </c>
      <c r="H1484" s="1068">
        <v>1</v>
      </c>
      <c r="I1484" s="2"/>
      <c r="K1484" s="1072"/>
    </row>
    <row r="1485" spans="1:11" x14ac:dyDescent="0.2">
      <c r="A1485" s="977" t="str">
        <f t="shared" si="46"/>
        <v>EF_13_6</v>
      </c>
      <c r="B1485" s="979">
        <f t="shared" si="47"/>
        <v>6</v>
      </c>
      <c r="C1485" s="1069" t="s">
        <v>111</v>
      </c>
      <c r="D1485" s="1072">
        <v>13</v>
      </c>
      <c r="E1485" s="1070">
        <v>1483</v>
      </c>
      <c r="F1485" s="1066" t="s">
        <v>5080</v>
      </c>
      <c r="G1485" s="1067" t="s">
        <v>5081</v>
      </c>
      <c r="H1485" s="1068">
        <v>1</v>
      </c>
      <c r="I1485" s="2"/>
      <c r="K1485" s="1072"/>
    </row>
    <row r="1486" spans="1:11" x14ac:dyDescent="0.2">
      <c r="A1486" s="977" t="str">
        <f t="shared" si="46"/>
        <v>EF_13_7</v>
      </c>
      <c r="B1486" s="979">
        <f t="shared" si="47"/>
        <v>7</v>
      </c>
      <c r="C1486" s="1069" t="s">
        <v>111</v>
      </c>
      <c r="D1486" s="1072">
        <v>13</v>
      </c>
      <c r="E1486" s="1070">
        <v>1484</v>
      </c>
      <c r="F1486" s="1066" t="s">
        <v>5082</v>
      </c>
      <c r="G1486" s="1067" t="s">
        <v>5083</v>
      </c>
      <c r="H1486" s="1068">
        <v>1</v>
      </c>
      <c r="I1486" s="2"/>
      <c r="K1486" s="1072"/>
    </row>
    <row r="1487" spans="1:11" x14ac:dyDescent="0.2">
      <c r="A1487" s="977" t="str">
        <f t="shared" si="46"/>
        <v>EF_13_8</v>
      </c>
      <c r="B1487" s="979">
        <f t="shared" si="47"/>
        <v>8</v>
      </c>
      <c r="C1487" s="1069" t="s">
        <v>111</v>
      </c>
      <c r="D1487" s="1072">
        <v>13</v>
      </c>
      <c r="E1487" s="1070">
        <v>1485</v>
      </c>
      <c r="F1487" s="1066" t="s">
        <v>5084</v>
      </c>
      <c r="G1487" s="1067" t="s">
        <v>5085</v>
      </c>
      <c r="H1487" s="1068">
        <v>1</v>
      </c>
      <c r="I1487" s="2"/>
      <c r="K1487" s="1072"/>
    </row>
    <row r="1488" spans="1:11" x14ac:dyDescent="0.2">
      <c r="A1488" s="977" t="str">
        <f t="shared" si="46"/>
        <v>EF_13_9</v>
      </c>
      <c r="B1488" s="979">
        <f t="shared" si="47"/>
        <v>9</v>
      </c>
      <c r="C1488" s="1069" t="s">
        <v>111</v>
      </c>
      <c r="D1488" s="1072">
        <v>13</v>
      </c>
      <c r="E1488" s="1070">
        <v>1486</v>
      </c>
      <c r="F1488" s="1066" t="s">
        <v>5086</v>
      </c>
      <c r="G1488" s="1067" t="s">
        <v>5087</v>
      </c>
      <c r="H1488" s="1068">
        <v>1</v>
      </c>
      <c r="I1488" s="2"/>
      <c r="K1488" s="1072"/>
    </row>
    <row r="1489" spans="1:11" x14ac:dyDescent="0.2">
      <c r="A1489" s="977" t="str">
        <f t="shared" si="46"/>
        <v>EF_13_10</v>
      </c>
      <c r="B1489" s="979">
        <f t="shared" si="47"/>
        <v>10</v>
      </c>
      <c r="C1489" s="1069" t="s">
        <v>111</v>
      </c>
      <c r="D1489" s="1072">
        <v>13</v>
      </c>
      <c r="E1489" s="1070">
        <v>1487</v>
      </c>
      <c r="F1489" s="1066" t="s">
        <v>5088</v>
      </c>
      <c r="G1489" s="1067" t="s">
        <v>5089</v>
      </c>
      <c r="H1489" s="1068">
        <v>1</v>
      </c>
      <c r="I1489" s="2"/>
      <c r="K1489" s="1072"/>
    </row>
    <row r="1490" spans="1:11" x14ac:dyDescent="0.2">
      <c r="A1490" s="977" t="str">
        <f t="shared" si="46"/>
        <v>EF_13_11</v>
      </c>
      <c r="B1490" s="979">
        <f t="shared" si="47"/>
        <v>11</v>
      </c>
      <c r="C1490" s="1069" t="s">
        <v>111</v>
      </c>
      <c r="D1490" s="1072">
        <v>13</v>
      </c>
      <c r="E1490" s="1070">
        <v>1488</v>
      </c>
      <c r="F1490" s="1066" t="s">
        <v>5090</v>
      </c>
      <c r="G1490" s="1067" t="s">
        <v>5091</v>
      </c>
      <c r="H1490" s="1068">
        <v>1</v>
      </c>
      <c r="I1490" s="2"/>
      <c r="K1490" s="1072"/>
    </row>
    <row r="1491" spans="1:11" x14ac:dyDescent="0.2">
      <c r="A1491" s="977" t="str">
        <f t="shared" si="46"/>
        <v>EF_13_12</v>
      </c>
      <c r="B1491" s="979">
        <f t="shared" si="47"/>
        <v>12</v>
      </c>
      <c r="C1491" s="1069" t="s">
        <v>111</v>
      </c>
      <c r="D1491" s="1072">
        <v>13</v>
      </c>
      <c r="E1491" s="1070">
        <v>1489</v>
      </c>
      <c r="F1491" s="1066" t="s">
        <v>5092</v>
      </c>
      <c r="G1491" s="1067" t="s">
        <v>5093</v>
      </c>
      <c r="H1491" s="1068">
        <v>1</v>
      </c>
      <c r="I1491" s="2"/>
      <c r="K1491" s="1072"/>
    </row>
    <row r="1492" spans="1:11" x14ac:dyDescent="0.2">
      <c r="A1492" s="977" t="str">
        <f t="shared" si="46"/>
        <v>EF_13_13</v>
      </c>
      <c r="B1492" s="979">
        <f t="shared" si="47"/>
        <v>13</v>
      </c>
      <c r="C1492" s="1069" t="s">
        <v>111</v>
      </c>
      <c r="D1492" s="1072">
        <v>13</v>
      </c>
      <c r="E1492" s="1070">
        <v>1490</v>
      </c>
      <c r="F1492" s="1066" t="s">
        <v>5094</v>
      </c>
      <c r="G1492" s="1067" t="s">
        <v>5095</v>
      </c>
      <c r="H1492" s="1068">
        <v>1</v>
      </c>
      <c r="I1492" s="2"/>
      <c r="K1492" s="1072"/>
    </row>
    <row r="1493" spans="1:11" x14ac:dyDescent="0.2">
      <c r="A1493" s="977" t="str">
        <f t="shared" si="46"/>
        <v>EF_13_14</v>
      </c>
      <c r="B1493" s="979">
        <f t="shared" si="47"/>
        <v>14</v>
      </c>
      <c r="C1493" s="1069" t="s">
        <v>111</v>
      </c>
      <c r="D1493" s="1072">
        <v>13</v>
      </c>
      <c r="E1493" s="1070">
        <v>1491</v>
      </c>
      <c r="F1493" s="1066" t="s">
        <v>5096</v>
      </c>
      <c r="G1493" s="1067" t="s">
        <v>5097</v>
      </c>
      <c r="H1493" s="1068">
        <v>1</v>
      </c>
      <c r="I1493" s="2"/>
      <c r="K1493" s="1072"/>
    </row>
    <row r="1494" spans="1:11" x14ac:dyDescent="0.2">
      <c r="A1494" s="977" t="str">
        <f t="shared" si="46"/>
        <v>EF_13_15</v>
      </c>
      <c r="B1494" s="979">
        <f t="shared" si="47"/>
        <v>15</v>
      </c>
      <c r="C1494" s="1069" t="s">
        <v>111</v>
      </c>
      <c r="D1494" s="1072">
        <v>13</v>
      </c>
      <c r="E1494" s="1070">
        <v>1492</v>
      </c>
      <c r="F1494" s="1066" t="s">
        <v>5098</v>
      </c>
      <c r="G1494" s="1067" t="s">
        <v>5099</v>
      </c>
      <c r="H1494" s="1068">
        <v>1</v>
      </c>
      <c r="I1494" s="2"/>
      <c r="K1494" s="1072"/>
    </row>
    <row r="1495" spans="1:11" x14ac:dyDescent="0.2">
      <c r="A1495" s="977" t="str">
        <f t="shared" si="46"/>
        <v>EF_13_16</v>
      </c>
      <c r="B1495" s="979">
        <f t="shared" si="47"/>
        <v>16</v>
      </c>
      <c r="C1495" s="1069" t="s">
        <v>111</v>
      </c>
      <c r="D1495" s="1072">
        <v>13</v>
      </c>
      <c r="E1495" s="1070">
        <v>1493</v>
      </c>
      <c r="F1495" s="1066" t="s">
        <v>5100</v>
      </c>
      <c r="G1495" s="1067" t="s">
        <v>5101</v>
      </c>
      <c r="H1495" s="1068">
        <v>1</v>
      </c>
      <c r="I1495" s="2"/>
      <c r="K1495" s="1072"/>
    </row>
    <row r="1496" spans="1:11" x14ac:dyDescent="0.2">
      <c r="A1496" s="977" t="str">
        <f t="shared" si="46"/>
        <v>EF_13_17</v>
      </c>
      <c r="B1496" s="979">
        <f t="shared" si="47"/>
        <v>17</v>
      </c>
      <c r="C1496" s="1069" t="s">
        <v>111</v>
      </c>
      <c r="D1496" s="1072">
        <v>13</v>
      </c>
      <c r="E1496" s="1070">
        <v>1494</v>
      </c>
      <c r="F1496" s="1066" t="s">
        <v>5102</v>
      </c>
      <c r="G1496" s="1067" t="s">
        <v>5103</v>
      </c>
      <c r="H1496" s="1068">
        <v>1</v>
      </c>
      <c r="I1496" s="2"/>
      <c r="K1496" s="1072"/>
    </row>
    <row r="1497" spans="1:11" x14ac:dyDescent="0.2">
      <c r="A1497" s="977" t="str">
        <f t="shared" si="46"/>
        <v>EF_13_18</v>
      </c>
      <c r="B1497" s="979">
        <f t="shared" si="47"/>
        <v>18</v>
      </c>
      <c r="C1497" s="1069" t="s">
        <v>111</v>
      </c>
      <c r="D1497" s="1072">
        <v>13</v>
      </c>
      <c r="E1497" s="1070">
        <v>1495</v>
      </c>
      <c r="F1497" s="1066" t="s">
        <v>5104</v>
      </c>
      <c r="G1497" s="1067" t="s">
        <v>5105</v>
      </c>
      <c r="H1497" s="1068">
        <v>1</v>
      </c>
      <c r="I1497" s="2"/>
      <c r="K1497" s="1072"/>
    </row>
    <row r="1498" spans="1:11" x14ac:dyDescent="0.2">
      <c r="A1498" s="977" t="str">
        <f t="shared" si="46"/>
        <v>EF_13_19</v>
      </c>
      <c r="B1498" s="979">
        <f t="shared" si="47"/>
        <v>19</v>
      </c>
      <c r="C1498" s="1069" t="s">
        <v>111</v>
      </c>
      <c r="D1498" s="1072">
        <v>13</v>
      </c>
      <c r="E1498" s="1070">
        <v>1496</v>
      </c>
      <c r="F1498" s="1066" t="s">
        <v>5106</v>
      </c>
      <c r="G1498" s="1067" t="s">
        <v>5107</v>
      </c>
      <c r="H1498" s="1068">
        <v>1</v>
      </c>
      <c r="I1498" s="2"/>
      <c r="K1498" s="1072"/>
    </row>
    <row r="1499" spans="1:11" x14ac:dyDescent="0.2">
      <c r="A1499" s="977" t="str">
        <f t="shared" si="46"/>
        <v>EF_13_20</v>
      </c>
      <c r="B1499" s="979">
        <f t="shared" si="47"/>
        <v>20</v>
      </c>
      <c r="C1499" s="1069" t="s">
        <v>111</v>
      </c>
      <c r="D1499" s="1072">
        <v>13</v>
      </c>
      <c r="E1499" s="1070">
        <v>1497</v>
      </c>
      <c r="F1499" s="1066" t="s">
        <v>5108</v>
      </c>
      <c r="G1499" s="1067" t="s">
        <v>5109</v>
      </c>
      <c r="H1499" s="1068">
        <v>1</v>
      </c>
      <c r="I1499" s="2"/>
      <c r="K1499" s="1072"/>
    </row>
    <row r="1500" spans="1:11" x14ac:dyDescent="0.2">
      <c r="A1500" s="977" t="str">
        <f t="shared" si="46"/>
        <v>EF_13_21</v>
      </c>
      <c r="B1500" s="979">
        <f t="shared" si="47"/>
        <v>21</v>
      </c>
      <c r="C1500" s="1069" t="s">
        <v>111</v>
      </c>
      <c r="D1500" s="1072">
        <v>13</v>
      </c>
      <c r="E1500" s="1070">
        <v>1498</v>
      </c>
      <c r="F1500" s="1066" t="s">
        <v>5110</v>
      </c>
      <c r="G1500" s="1067" t="s">
        <v>5111</v>
      </c>
      <c r="H1500" s="1068">
        <v>1</v>
      </c>
      <c r="I1500" s="2"/>
      <c r="K1500" s="1072"/>
    </row>
    <row r="1501" spans="1:11" x14ac:dyDescent="0.2">
      <c r="A1501" s="977" t="str">
        <f t="shared" si="46"/>
        <v>EF_13_22</v>
      </c>
      <c r="B1501" s="979">
        <f t="shared" si="47"/>
        <v>22</v>
      </c>
      <c r="C1501" s="1069" t="s">
        <v>111</v>
      </c>
      <c r="D1501" s="1072">
        <v>13</v>
      </c>
      <c r="E1501" s="1070">
        <v>1499</v>
      </c>
      <c r="F1501" s="1066" t="s">
        <v>5112</v>
      </c>
      <c r="G1501" s="1067" t="s">
        <v>5113</v>
      </c>
      <c r="H1501" s="1068">
        <v>1</v>
      </c>
      <c r="I1501" s="2"/>
      <c r="K1501" s="1072"/>
    </row>
    <row r="1502" spans="1:11" x14ac:dyDescent="0.2">
      <c r="A1502" s="977" t="str">
        <f t="shared" si="46"/>
        <v>EF_13_23</v>
      </c>
      <c r="B1502" s="979">
        <f t="shared" si="47"/>
        <v>23</v>
      </c>
      <c r="C1502" s="1069" t="s">
        <v>111</v>
      </c>
      <c r="D1502" s="1072">
        <v>13</v>
      </c>
      <c r="E1502" s="1070">
        <v>1500</v>
      </c>
      <c r="F1502" s="1066" t="s">
        <v>5114</v>
      </c>
      <c r="G1502" s="1067" t="s">
        <v>5115</v>
      </c>
      <c r="H1502" s="1068">
        <v>1</v>
      </c>
      <c r="I1502" s="2"/>
      <c r="K1502" s="1072"/>
    </row>
    <row r="1503" spans="1:11" x14ac:dyDescent="0.2">
      <c r="A1503" s="977" t="str">
        <f t="shared" si="46"/>
        <v>EF_13_24</v>
      </c>
      <c r="B1503" s="979">
        <f t="shared" si="47"/>
        <v>24</v>
      </c>
      <c r="C1503" s="1069" t="s">
        <v>111</v>
      </c>
      <c r="D1503" s="1072">
        <v>13</v>
      </c>
      <c r="E1503" s="1070">
        <v>1501</v>
      </c>
      <c r="F1503" s="1066" t="s">
        <v>5116</v>
      </c>
      <c r="G1503" s="1067" t="s">
        <v>5117</v>
      </c>
      <c r="H1503" s="1068">
        <v>1</v>
      </c>
      <c r="I1503" s="2"/>
      <c r="K1503" s="1072"/>
    </row>
    <row r="1504" spans="1:11" x14ac:dyDescent="0.2">
      <c r="A1504" s="977" t="str">
        <f t="shared" si="46"/>
        <v>EF_13_25</v>
      </c>
      <c r="B1504" s="979">
        <f t="shared" si="47"/>
        <v>25</v>
      </c>
      <c r="C1504" s="1069" t="s">
        <v>111</v>
      </c>
      <c r="D1504" s="1072">
        <v>13</v>
      </c>
      <c r="E1504" s="1070">
        <v>1502</v>
      </c>
      <c r="F1504" s="1066" t="s">
        <v>5118</v>
      </c>
      <c r="G1504" s="1067" t="s">
        <v>5119</v>
      </c>
      <c r="H1504" s="1068">
        <v>1</v>
      </c>
      <c r="I1504" s="2"/>
      <c r="K1504" s="1072"/>
    </row>
    <row r="1505" spans="1:11" x14ac:dyDescent="0.2">
      <c r="A1505" s="977" t="str">
        <f t="shared" si="46"/>
        <v>EF_13_26</v>
      </c>
      <c r="B1505" s="979">
        <f t="shared" si="47"/>
        <v>26</v>
      </c>
      <c r="C1505" s="1069" t="s">
        <v>111</v>
      </c>
      <c r="D1505" s="1072">
        <v>13</v>
      </c>
      <c r="E1505" s="1070">
        <v>1503</v>
      </c>
      <c r="F1505" s="1066" t="s">
        <v>5120</v>
      </c>
      <c r="G1505" s="1067" t="s">
        <v>5121</v>
      </c>
      <c r="H1505" s="1068">
        <v>1</v>
      </c>
      <c r="I1505" s="2"/>
      <c r="K1505" s="1072"/>
    </row>
    <row r="1506" spans="1:11" x14ac:dyDescent="0.2">
      <c r="A1506" s="977" t="str">
        <f t="shared" si="46"/>
        <v>EF_13_27</v>
      </c>
      <c r="B1506" s="979">
        <f t="shared" si="47"/>
        <v>27</v>
      </c>
      <c r="C1506" s="1069" t="s">
        <v>111</v>
      </c>
      <c r="D1506" s="1072">
        <v>13</v>
      </c>
      <c r="E1506" s="1070">
        <v>1504</v>
      </c>
      <c r="F1506" s="1066" t="s">
        <v>5122</v>
      </c>
      <c r="G1506" s="1067" t="s">
        <v>5123</v>
      </c>
      <c r="H1506" s="1068">
        <v>1</v>
      </c>
      <c r="I1506" s="2"/>
      <c r="K1506" s="1072"/>
    </row>
    <row r="1507" spans="1:11" x14ac:dyDescent="0.2">
      <c r="A1507" s="977" t="str">
        <f t="shared" si="46"/>
        <v>EF_13_28</v>
      </c>
      <c r="B1507" s="979">
        <f t="shared" si="47"/>
        <v>28</v>
      </c>
      <c r="C1507" s="1069" t="s">
        <v>111</v>
      </c>
      <c r="D1507" s="1072">
        <v>13</v>
      </c>
      <c r="E1507" s="1070">
        <v>1505</v>
      </c>
      <c r="F1507" s="1066" t="s">
        <v>5124</v>
      </c>
      <c r="G1507" s="1067" t="s">
        <v>5125</v>
      </c>
      <c r="H1507" s="1068">
        <v>1</v>
      </c>
      <c r="I1507" s="2"/>
      <c r="K1507" s="1072"/>
    </row>
    <row r="1508" spans="1:11" x14ac:dyDescent="0.2">
      <c r="A1508" s="977" t="str">
        <f t="shared" si="46"/>
        <v>EF_13_29</v>
      </c>
      <c r="B1508" s="979">
        <f t="shared" si="47"/>
        <v>29</v>
      </c>
      <c r="C1508" s="1069" t="s">
        <v>111</v>
      </c>
      <c r="D1508" s="1072">
        <v>13</v>
      </c>
      <c r="E1508" s="1070">
        <v>1506</v>
      </c>
      <c r="F1508" s="1066" t="s">
        <v>5126</v>
      </c>
      <c r="G1508" s="1067" t="s">
        <v>5127</v>
      </c>
      <c r="H1508" s="1068">
        <v>1</v>
      </c>
      <c r="I1508" s="2"/>
      <c r="K1508" s="1072"/>
    </row>
    <row r="1509" spans="1:11" x14ac:dyDescent="0.2">
      <c r="A1509" s="977" t="str">
        <f t="shared" si="46"/>
        <v>EF_13_30</v>
      </c>
      <c r="B1509" s="979">
        <f t="shared" si="47"/>
        <v>30</v>
      </c>
      <c r="C1509" s="1069" t="s">
        <v>111</v>
      </c>
      <c r="D1509" s="1072">
        <v>13</v>
      </c>
      <c r="E1509" s="1070">
        <v>1507</v>
      </c>
      <c r="F1509" s="1066" t="s">
        <v>5128</v>
      </c>
      <c r="G1509" s="1067" t="s">
        <v>5129</v>
      </c>
      <c r="H1509" s="1068">
        <v>1</v>
      </c>
      <c r="I1509" s="2"/>
      <c r="K1509" s="1072"/>
    </row>
    <row r="1510" spans="1:11" x14ac:dyDescent="0.2">
      <c r="A1510" s="977" t="str">
        <f t="shared" si="46"/>
        <v>EF_13_31</v>
      </c>
      <c r="B1510" s="979">
        <f t="shared" si="47"/>
        <v>31</v>
      </c>
      <c r="C1510" s="1069" t="s">
        <v>111</v>
      </c>
      <c r="D1510" s="1072">
        <v>13</v>
      </c>
      <c r="E1510" s="1070">
        <v>1508</v>
      </c>
      <c r="F1510" s="1066" t="s">
        <v>5130</v>
      </c>
      <c r="G1510" s="1067" t="s">
        <v>5131</v>
      </c>
      <c r="H1510" s="1068">
        <v>1</v>
      </c>
      <c r="I1510" s="2"/>
      <c r="K1510" s="1072"/>
    </row>
    <row r="1511" spans="1:11" x14ac:dyDescent="0.2">
      <c r="A1511" s="977" t="str">
        <f t="shared" si="46"/>
        <v>EF_13_32</v>
      </c>
      <c r="B1511" s="979">
        <f t="shared" si="47"/>
        <v>32</v>
      </c>
      <c r="C1511" s="1069" t="s">
        <v>111</v>
      </c>
      <c r="D1511" s="1072">
        <v>13</v>
      </c>
      <c r="E1511" s="1070">
        <v>1509</v>
      </c>
      <c r="F1511" s="1066" t="s">
        <v>5132</v>
      </c>
      <c r="G1511" s="1067" t="s">
        <v>5133</v>
      </c>
      <c r="H1511" s="1068">
        <v>1</v>
      </c>
      <c r="I1511" s="2"/>
      <c r="K1511" s="1072"/>
    </row>
    <row r="1512" spans="1:11" x14ac:dyDescent="0.2">
      <c r="A1512" s="977" t="str">
        <f t="shared" si="46"/>
        <v>EF_13_33</v>
      </c>
      <c r="B1512" s="979">
        <f t="shared" si="47"/>
        <v>33</v>
      </c>
      <c r="C1512" s="1069" t="s">
        <v>111</v>
      </c>
      <c r="D1512" s="1072">
        <v>13</v>
      </c>
      <c r="E1512" s="1070">
        <v>1510</v>
      </c>
      <c r="F1512" s="1066" t="s">
        <v>5134</v>
      </c>
      <c r="G1512" s="1067" t="s">
        <v>5135</v>
      </c>
      <c r="H1512" s="1068">
        <v>1</v>
      </c>
      <c r="I1512" s="2"/>
      <c r="K1512" s="1072"/>
    </row>
    <row r="1513" spans="1:11" x14ac:dyDescent="0.2">
      <c r="A1513" s="977" t="str">
        <f t="shared" si="46"/>
        <v>EF_13_34</v>
      </c>
      <c r="B1513" s="979">
        <f t="shared" si="47"/>
        <v>34</v>
      </c>
      <c r="C1513" s="1069" t="s">
        <v>111</v>
      </c>
      <c r="D1513" s="1072">
        <v>13</v>
      </c>
      <c r="E1513" s="1070">
        <v>1511</v>
      </c>
      <c r="F1513" s="1066" t="s">
        <v>5136</v>
      </c>
      <c r="G1513" s="1067" t="s">
        <v>5137</v>
      </c>
      <c r="H1513" s="1068">
        <v>1</v>
      </c>
      <c r="I1513" s="2"/>
      <c r="K1513" s="1072"/>
    </row>
    <row r="1514" spans="1:11" x14ac:dyDescent="0.2">
      <c r="A1514" s="977" t="str">
        <f t="shared" si="46"/>
        <v>EF_13_35</v>
      </c>
      <c r="B1514" s="979">
        <f t="shared" si="47"/>
        <v>35</v>
      </c>
      <c r="C1514" s="1069" t="s">
        <v>111</v>
      </c>
      <c r="D1514" s="1072">
        <v>13</v>
      </c>
      <c r="E1514" s="1070">
        <v>1512</v>
      </c>
      <c r="F1514" s="1066" t="s">
        <v>5138</v>
      </c>
      <c r="G1514" s="1067" t="s">
        <v>5139</v>
      </c>
      <c r="H1514" s="1068">
        <v>1</v>
      </c>
      <c r="I1514" s="2"/>
      <c r="K1514" s="1072"/>
    </row>
    <row r="1515" spans="1:11" x14ac:dyDescent="0.2">
      <c r="A1515" s="977" t="str">
        <f t="shared" si="46"/>
        <v>EF_13_36</v>
      </c>
      <c r="B1515" s="979">
        <f t="shared" si="47"/>
        <v>36</v>
      </c>
      <c r="C1515" s="1069" t="s">
        <v>111</v>
      </c>
      <c r="D1515" s="1072">
        <v>13</v>
      </c>
      <c r="E1515" s="1070">
        <v>1513</v>
      </c>
      <c r="F1515" s="1066" t="s">
        <v>5140</v>
      </c>
      <c r="G1515" s="1067" t="s">
        <v>5141</v>
      </c>
      <c r="H1515" s="1068">
        <v>1</v>
      </c>
      <c r="I1515" s="2"/>
      <c r="K1515" s="1072"/>
    </row>
    <row r="1516" spans="1:11" x14ac:dyDescent="0.2">
      <c r="A1516" s="977" t="str">
        <f t="shared" si="46"/>
        <v>EF_13_37</v>
      </c>
      <c r="B1516" s="979">
        <f t="shared" si="47"/>
        <v>37</v>
      </c>
      <c r="C1516" s="1069" t="s">
        <v>111</v>
      </c>
      <c r="D1516" s="1072">
        <v>13</v>
      </c>
      <c r="E1516" s="1070">
        <v>1514</v>
      </c>
      <c r="F1516" s="1066" t="s">
        <v>5142</v>
      </c>
      <c r="G1516" s="1067" t="s">
        <v>5143</v>
      </c>
      <c r="H1516" s="1068">
        <v>1</v>
      </c>
      <c r="I1516" s="2"/>
      <c r="K1516" s="1072"/>
    </row>
    <row r="1517" spans="1:11" x14ac:dyDescent="0.2">
      <c r="A1517" s="977" t="str">
        <f t="shared" si="46"/>
        <v>EF_13_38</v>
      </c>
      <c r="B1517" s="979">
        <f t="shared" si="47"/>
        <v>38</v>
      </c>
      <c r="C1517" s="1069" t="s">
        <v>111</v>
      </c>
      <c r="D1517" s="1072">
        <v>13</v>
      </c>
      <c r="E1517" s="1070">
        <v>1515</v>
      </c>
      <c r="F1517" s="1066" t="s">
        <v>5144</v>
      </c>
      <c r="G1517" s="1067" t="s">
        <v>5145</v>
      </c>
      <c r="H1517" s="1068">
        <v>1</v>
      </c>
      <c r="I1517" s="2"/>
      <c r="K1517" s="1072"/>
    </row>
    <row r="1518" spans="1:11" x14ac:dyDescent="0.2">
      <c r="A1518" s="977" t="str">
        <f t="shared" si="46"/>
        <v>EF_13_39</v>
      </c>
      <c r="B1518" s="979">
        <f t="shared" si="47"/>
        <v>39</v>
      </c>
      <c r="C1518" s="1069" t="s">
        <v>111</v>
      </c>
      <c r="D1518" s="1072">
        <v>13</v>
      </c>
      <c r="E1518" s="1070">
        <v>1516</v>
      </c>
      <c r="F1518" s="1066" t="s">
        <v>5146</v>
      </c>
      <c r="G1518" s="1067" t="s">
        <v>5147</v>
      </c>
      <c r="H1518" s="1068">
        <v>1</v>
      </c>
      <c r="I1518" s="2"/>
      <c r="K1518" s="1072"/>
    </row>
    <row r="1519" spans="1:11" x14ac:dyDescent="0.2">
      <c r="A1519" s="977" t="str">
        <f t="shared" si="46"/>
        <v>EF_13_40</v>
      </c>
      <c r="B1519" s="979">
        <f t="shared" si="47"/>
        <v>40</v>
      </c>
      <c r="C1519" s="1069" t="s">
        <v>111</v>
      </c>
      <c r="D1519" s="1072">
        <v>13</v>
      </c>
      <c r="E1519" s="1070">
        <v>1517</v>
      </c>
      <c r="F1519" s="1066" t="s">
        <v>5148</v>
      </c>
      <c r="G1519" s="1067" t="s">
        <v>5149</v>
      </c>
      <c r="H1519" s="1068">
        <v>1</v>
      </c>
      <c r="I1519" s="2"/>
      <c r="K1519" s="1072"/>
    </row>
    <row r="1520" spans="1:11" x14ac:dyDescent="0.2">
      <c r="A1520" s="977" t="str">
        <f t="shared" si="46"/>
        <v>EF_13_41</v>
      </c>
      <c r="B1520" s="979">
        <f t="shared" si="47"/>
        <v>41</v>
      </c>
      <c r="C1520" s="1069" t="s">
        <v>111</v>
      </c>
      <c r="D1520" s="1072">
        <v>13</v>
      </c>
      <c r="E1520" s="1070">
        <v>1518</v>
      </c>
      <c r="F1520" s="1066" t="s">
        <v>5150</v>
      </c>
      <c r="G1520" s="1067" t="s">
        <v>5151</v>
      </c>
      <c r="H1520" s="1068">
        <v>1</v>
      </c>
      <c r="I1520" s="2"/>
      <c r="K1520" s="1072"/>
    </row>
    <row r="1521" spans="1:11" x14ac:dyDescent="0.2">
      <c r="A1521" s="977" t="str">
        <f t="shared" si="46"/>
        <v>EF_13_42</v>
      </c>
      <c r="B1521" s="979">
        <f t="shared" si="47"/>
        <v>42</v>
      </c>
      <c r="C1521" s="1069" t="s">
        <v>111</v>
      </c>
      <c r="D1521" s="1072">
        <v>13</v>
      </c>
      <c r="E1521" s="1070">
        <v>1519</v>
      </c>
      <c r="F1521" s="1066" t="s">
        <v>5152</v>
      </c>
      <c r="G1521" s="1067" t="s">
        <v>5153</v>
      </c>
      <c r="H1521" s="1068">
        <v>1</v>
      </c>
      <c r="I1521" s="2"/>
      <c r="K1521" s="1072"/>
    </row>
    <row r="1522" spans="1:11" x14ac:dyDescent="0.2">
      <c r="A1522" s="977" t="str">
        <f t="shared" si="46"/>
        <v>EF_13_43</v>
      </c>
      <c r="B1522" s="979">
        <f t="shared" si="47"/>
        <v>43</v>
      </c>
      <c r="C1522" s="1069" t="s">
        <v>111</v>
      </c>
      <c r="D1522" s="1072">
        <v>13</v>
      </c>
      <c r="E1522" s="1070">
        <v>1520</v>
      </c>
      <c r="F1522" s="1066" t="s">
        <v>5154</v>
      </c>
      <c r="G1522" s="1067" t="s">
        <v>5155</v>
      </c>
      <c r="H1522" s="1068">
        <v>1</v>
      </c>
      <c r="I1522" s="2"/>
      <c r="K1522" s="1072"/>
    </row>
    <row r="1523" spans="1:11" x14ac:dyDescent="0.2">
      <c r="A1523" s="977" t="str">
        <f t="shared" si="46"/>
        <v>EF_13_44</v>
      </c>
      <c r="B1523" s="979">
        <f t="shared" si="47"/>
        <v>44</v>
      </c>
      <c r="C1523" s="1069" t="s">
        <v>111</v>
      </c>
      <c r="D1523" s="1072">
        <v>13</v>
      </c>
      <c r="E1523" s="1070">
        <v>1521</v>
      </c>
      <c r="F1523" s="1066" t="s">
        <v>5156</v>
      </c>
      <c r="G1523" s="1067" t="s">
        <v>5157</v>
      </c>
      <c r="H1523" s="1068">
        <v>1</v>
      </c>
      <c r="I1523" s="2"/>
      <c r="K1523" s="1072"/>
    </row>
    <row r="1524" spans="1:11" x14ac:dyDescent="0.2">
      <c r="A1524" s="977" t="str">
        <f t="shared" si="46"/>
        <v>EF_13_45</v>
      </c>
      <c r="B1524" s="979">
        <f t="shared" si="47"/>
        <v>45</v>
      </c>
      <c r="C1524" s="1069" t="s">
        <v>111</v>
      </c>
      <c r="D1524" s="1072">
        <v>13</v>
      </c>
      <c r="E1524" s="1070">
        <v>1522</v>
      </c>
      <c r="F1524" s="1066" t="s">
        <v>5158</v>
      </c>
      <c r="G1524" s="1067" t="s">
        <v>5159</v>
      </c>
      <c r="H1524" s="1068">
        <v>1</v>
      </c>
      <c r="I1524" s="2"/>
      <c r="K1524" s="1072"/>
    </row>
    <row r="1525" spans="1:11" x14ac:dyDescent="0.2">
      <c r="A1525" s="977" t="str">
        <f t="shared" si="46"/>
        <v>EF_13_46</v>
      </c>
      <c r="B1525" s="979">
        <f t="shared" si="47"/>
        <v>46</v>
      </c>
      <c r="C1525" s="1069" t="s">
        <v>111</v>
      </c>
      <c r="D1525" s="1072">
        <v>13</v>
      </c>
      <c r="E1525" s="1070">
        <v>1523</v>
      </c>
      <c r="F1525" s="1066" t="s">
        <v>5160</v>
      </c>
      <c r="G1525" s="1067" t="s">
        <v>5161</v>
      </c>
      <c r="H1525" s="1068">
        <v>1</v>
      </c>
      <c r="I1525" s="2"/>
      <c r="K1525" s="1072"/>
    </row>
    <row r="1526" spans="1:11" x14ac:dyDescent="0.2">
      <c r="A1526" s="977" t="str">
        <f t="shared" si="46"/>
        <v>EF_13_47</v>
      </c>
      <c r="B1526" s="979">
        <f t="shared" si="47"/>
        <v>47</v>
      </c>
      <c r="C1526" s="1069" t="s">
        <v>111</v>
      </c>
      <c r="D1526" s="1072">
        <v>13</v>
      </c>
      <c r="E1526" s="1070">
        <v>1524</v>
      </c>
      <c r="F1526" s="1066" t="s">
        <v>5162</v>
      </c>
      <c r="G1526" s="1067" t="s">
        <v>5163</v>
      </c>
      <c r="H1526" s="1068">
        <v>1</v>
      </c>
      <c r="I1526" s="2"/>
      <c r="K1526" s="1072"/>
    </row>
    <row r="1527" spans="1:11" x14ac:dyDescent="0.2">
      <c r="A1527" s="977" t="str">
        <f t="shared" si="46"/>
        <v>EF_13_48</v>
      </c>
      <c r="B1527" s="979">
        <f t="shared" si="47"/>
        <v>48</v>
      </c>
      <c r="C1527" s="1069" t="s">
        <v>111</v>
      </c>
      <c r="D1527" s="1072">
        <v>13</v>
      </c>
      <c r="E1527" s="1070">
        <v>1525</v>
      </c>
      <c r="F1527" s="1066" t="s">
        <v>5164</v>
      </c>
      <c r="G1527" s="1067" t="s">
        <v>5165</v>
      </c>
      <c r="H1527" s="1068">
        <v>1</v>
      </c>
      <c r="I1527" s="2"/>
      <c r="K1527" s="1072"/>
    </row>
    <row r="1528" spans="1:11" x14ac:dyDescent="0.2">
      <c r="A1528" s="977" t="str">
        <f t="shared" si="46"/>
        <v>EF_13_49</v>
      </c>
      <c r="B1528" s="979">
        <f t="shared" si="47"/>
        <v>49</v>
      </c>
      <c r="C1528" s="1069" t="s">
        <v>111</v>
      </c>
      <c r="D1528" s="1072">
        <v>13</v>
      </c>
      <c r="E1528" s="1070">
        <v>1526</v>
      </c>
      <c r="F1528" s="1066" t="s">
        <v>5166</v>
      </c>
      <c r="G1528" s="1067" t="s">
        <v>5167</v>
      </c>
      <c r="H1528" s="1068">
        <v>1</v>
      </c>
      <c r="I1528" s="2"/>
      <c r="K1528" s="1072"/>
    </row>
    <row r="1529" spans="1:11" x14ac:dyDescent="0.2">
      <c r="A1529" s="977" t="str">
        <f t="shared" si="46"/>
        <v>EF_13_50</v>
      </c>
      <c r="B1529" s="979">
        <f t="shared" si="47"/>
        <v>50</v>
      </c>
      <c r="C1529" s="1069" t="s">
        <v>111</v>
      </c>
      <c r="D1529" s="1072">
        <v>13</v>
      </c>
      <c r="E1529" s="1070">
        <v>1527</v>
      </c>
      <c r="F1529" s="1066" t="s">
        <v>5168</v>
      </c>
      <c r="G1529" s="1067" t="s">
        <v>5169</v>
      </c>
      <c r="H1529" s="1068">
        <v>1</v>
      </c>
      <c r="I1529" s="2"/>
      <c r="K1529" s="1072"/>
    </row>
    <row r="1530" spans="1:11" x14ac:dyDescent="0.2">
      <c r="A1530" s="977" t="str">
        <f t="shared" si="46"/>
        <v>EF_13_51</v>
      </c>
      <c r="B1530" s="979">
        <f t="shared" si="47"/>
        <v>51</v>
      </c>
      <c r="C1530" s="1069" t="s">
        <v>111</v>
      </c>
      <c r="D1530" s="1072">
        <v>13</v>
      </c>
      <c r="E1530" s="1070">
        <v>1528</v>
      </c>
      <c r="F1530" s="1066" t="s">
        <v>5170</v>
      </c>
      <c r="G1530" s="1067" t="s">
        <v>5171</v>
      </c>
      <c r="H1530" s="1068">
        <v>1</v>
      </c>
      <c r="I1530" s="2"/>
      <c r="K1530" s="1072"/>
    </row>
    <row r="1531" spans="1:11" x14ac:dyDescent="0.2">
      <c r="A1531" s="977" t="str">
        <f t="shared" si="46"/>
        <v>EF_13_52</v>
      </c>
      <c r="B1531" s="979">
        <f t="shared" si="47"/>
        <v>52</v>
      </c>
      <c r="C1531" s="1069" t="s">
        <v>111</v>
      </c>
      <c r="D1531" s="1072">
        <v>13</v>
      </c>
      <c r="E1531" s="1070">
        <v>1529</v>
      </c>
      <c r="F1531" s="1066" t="s">
        <v>5172</v>
      </c>
      <c r="G1531" s="1067" t="s">
        <v>5173</v>
      </c>
      <c r="H1531" s="1068">
        <v>1</v>
      </c>
      <c r="I1531" s="2"/>
      <c r="K1531" s="1072"/>
    </row>
    <row r="1532" spans="1:11" x14ac:dyDescent="0.2">
      <c r="A1532" s="977" t="str">
        <f t="shared" si="46"/>
        <v>EF_13_53</v>
      </c>
      <c r="B1532" s="979">
        <f t="shared" si="47"/>
        <v>53</v>
      </c>
      <c r="C1532" s="1069" t="s">
        <v>111</v>
      </c>
      <c r="D1532" s="1072">
        <v>13</v>
      </c>
      <c r="E1532" s="1070">
        <v>1530</v>
      </c>
      <c r="F1532" s="1066" t="s">
        <v>5174</v>
      </c>
      <c r="G1532" s="1067" t="s">
        <v>5175</v>
      </c>
      <c r="H1532" s="1068">
        <v>1</v>
      </c>
      <c r="I1532" s="2"/>
      <c r="K1532" s="1072"/>
    </row>
    <row r="1533" spans="1:11" x14ac:dyDescent="0.2">
      <c r="A1533" s="977" t="str">
        <f t="shared" si="46"/>
        <v>EF_13_54</v>
      </c>
      <c r="B1533" s="979">
        <f t="shared" si="47"/>
        <v>54</v>
      </c>
      <c r="C1533" s="1069" t="s">
        <v>111</v>
      </c>
      <c r="D1533" s="1072">
        <v>13</v>
      </c>
      <c r="E1533" s="1070">
        <v>1531</v>
      </c>
      <c r="F1533" s="1066" t="s">
        <v>5176</v>
      </c>
      <c r="G1533" s="1067" t="s">
        <v>5177</v>
      </c>
      <c r="H1533" s="1068">
        <v>1</v>
      </c>
      <c r="I1533" s="2"/>
      <c r="K1533" s="1072"/>
    </row>
    <row r="1534" spans="1:11" x14ac:dyDescent="0.2">
      <c r="A1534" s="977" t="str">
        <f t="shared" si="46"/>
        <v>EF_13_55</v>
      </c>
      <c r="B1534" s="979">
        <f t="shared" si="47"/>
        <v>55</v>
      </c>
      <c r="C1534" s="1069" t="s">
        <v>111</v>
      </c>
      <c r="D1534" s="1072">
        <v>13</v>
      </c>
      <c r="E1534" s="1070">
        <v>1532</v>
      </c>
      <c r="F1534" s="1066" t="s">
        <v>5178</v>
      </c>
      <c r="G1534" s="1067" t="s">
        <v>5179</v>
      </c>
      <c r="H1534" s="1068">
        <v>1</v>
      </c>
      <c r="I1534" s="2"/>
      <c r="K1534" s="1072"/>
    </row>
    <row r="1535" spans="1:11" x14ac:dyDescent="0.2">
      <c r="A1535" s="977" t="str">
        <f t="shared" si="46"/>
        <v>EF_13_56</v>
      </c>
      <c r="B1535" s="979">
        <f t="shared" si="47"/>
        <v>56</v>
      </c>
      <c r="C1535" s="1069" t="s">
        <v>111</v>
      </c>
      <c r="D1535" s="1072">
        <v>13</v>
      </c>
      <c r="E1535" s="1070">
        <v>1533</v>
      </c>
      <c r="F1535" s="1066" t="s">
        <v>5180</v>
      </c>
      <c r="G1535" s="1067" t="s">
        <v>5181</v>
      </c>
      <c r="H1535" s="1068">
        <v>1</v>
      </c>
      <c r="I1535" s="2"/>
      <c r="K1535" s="1072"/>
    </row>
    <row r="1536" spans="1:11" x14ac:dyDescent="0.2">
      <c r="A1536" s="977" t="str">
        <f t="shared" si="46"/>
        <v>EF_13_57</v>
      </c>
      <c r="B1536" s="979">
        <f t="shared" si="47"/>
        <v>57</v>
      </c>
      <c r="C1536" s="1069" t="s">
        <v>111</v>
      </c>
      <c r="D1536" s="1072">
        <v>13</v>
      </c>
      <c r="E1536" s="1070">
        <v>1534</v>
      </c>
      <c r="F1536" s="1066" t="s">
        <v>5182</v>
      </c>
      <c r="G1536" s="1067" t="s">
        <v>5183</v>
      </c>
      <c r="H1536" s="1068">
        <v>1</v>
      </c>
      <c r="I1536" s="2"/>
      <c r="K1536" s="1072"/>
    </row>
    <row r="1537" spans="1:11" x14ac:dyDescent="0.2">
      <c r="A1537" s="977" t="str">
        <f t="shared" si="46"/>
        <v>EF_13_58</v>
      </c>
      <c r="B1537" s="979">
        <f t="shared" si="47"/>
        <v>58</v>
      </c>
      <c r="C1537" s="1069" t="s">
        <v>111</v>
      </c>
      <c r="D1537" s="1072">
        <v>13</v>
      </c>
      <c r="E1537" s="1070">
        <v>1535</v>
      </c>
      <c r="F1537" s="1066" t="s">
        <v>5184</v>
      </c>
      <c r="G1537" s="1067" t="s">
        <v>5185</v>
      </c>
      <c r="H1537" s="1068">
        <v>1</v>
      </c>
      <c r="I1537" s="2"/>
      <c r="K1537" s="1072"/>
    </row>
    <row r="1538" spans="1:11" x14ac:dyDescent="0.2">
      <c r="A1538" s="977" t="str">
        <f t="shared" si="46"/>
        <v>EF_13_59</v>
      </c>
      <c r="B1538" s="979">
        <f t="shared" si="47"/>
        <v>59</v>
      </c>
      <c r="C1538" s="1069" t="s">
        <v>111</v>
      </c>
      <c r="D1538" s="1072">
        <v>13</v>
      </c>
      <c r="E1538" s="1070">
        <v>1536</v>
      </c>
      <c r="F1538" s="1066" t="s">
        <v>5186</v>
      </c>
      <c r="G1538" s="1067" t="s">
        <v>5187</v>
      </c>
      <c r="H1538" s="1068">
        <v>1</v>
      </c>
      <c r="I1538" s="2"/>
      <c r="K1538" s="1072"/>
    </row>
    <row r="1539" spans="1:11" x14ac:dyDescent="0.2">
      <c r="A1539" s="977" t="str">
        <f t="shared" ref="A1539:A1602" si="48">CONCATENATE(C1539,"_",D1539,"_",B1539)</f>
        <v>EF_13_60</v>
      </c>
      <c r="B1539" s="979">
        <f t="shared" si="47"/>
        <v>60</v>
      </c>
      <c r="C1539" s="1069" t="s">
        <v>111</v>
      </c>
      <c r="D1539" s="1072">
        <v>13</v>
      </c>
      <c r="E1539" s="1070">
        <v>1537</v>
      </c>
      <c r="F1539" s="1066" t="s">
        <v>5188</v>
      </c>
      <c r="G1539" s="1067" t="s">
        <v>5189</v>
      </c>
      <c r="H1539" s="1068">
        <v>1</v>
      </c>
      <c r="I1539" s="2"/>
      <c r="K1539" s="1072"/>
    </row>
    <row r="1540" spans="1:11" x14ac:dyDescent="0.2">
      <c r="A1540" s="977" t="str">
        <f t="shared" si="48"/>
        <v>EF_13_61</v>
      </c>
      <c r="B1540" s="979">
        <f t="shared" si="47"/>
        <v>61</v>
      </c>
      <c r="C1540" s="1069" t="s">
        <v>111</v>
      </c>
      <c r="D1540" s="1072">
        <v>13</v>
      </c>
      <c r="E1540" s="1070">
        <v>1538</v>
      </c>
      <c r="F1540" s="1066" t="s">
        <v>5190</v>
      </c>
      <c r="G1540" s="1067" t="s">
        <v>5191</v>
      </c>
      <c r="H1540" s="1068">
        <v>1</v>
      </c>
      <c r="I1540" s="2"/>
      <c r="K1540" s="1072"/>
    </row>
    <row r="1541" spans="1:11" x14ac:dyDescent="0.2">
      <c r="A1541" s="977" t="str">
        <f t="shared" si="48"/>
        <v>EF_13_62</v>
      </c>
      <c r="B1541" s="979">
        <f t="shared" ref="B1541:B1604" si="49">IF(D1541&lt;&gt;"",IF(D1541=D1540,B1540+1,1),0)</f>
        <v>62</v>
      </c>
      <c r="C1541" s="1069" t="s">
        <v>111</v>
      </c>
      <c r="D1541" s="1072">
        <v>13</v>
      </c>
      <c r="E1541" s="1070">
        <v>1539</v>
      </c>
      <c r="F1541" s="1066" t="s">
        <v>5192</v>
      </c>
      <c r="G1541" s="1067" t="s">
        <v>5193</v>
      </c>
      <c r="H1541" s="1068">
        <v>1</v>
      </c>
      <c r="I1541" s="2"/>
      <c r="K1541" s="1072"/>
    </row>
    <row r="1542" spans="1:11" x14ac:dyDescent="0.2">
      <c r="A1542" s="977" t="str">
        <f t="shared" si="48"/>
        <v>EF_13_63</v>
      </c>
      <c r="B1542" s="979">
        <f t="shared" si="49"/>
        <v>63</v>
      </c>
      <c r="C1542" s="1069" t="s">
        <v>111</v>
      </c>
      <c r="D1542" s="1072">
        <v>13</v>
      </c>
      <c r="E1542" s="1070">
        <v>1540</v>
      </c>
      <c r="F1542" s="1066" t="s">
        <v>5194</v>
      </c>
      <c r="G1542" s="1067" t="s">
        <v>5195</v>
      </c>
      <c r="H1542" s="1068">
        <v>1</v>
      </c>
      <c r="I1542" s="2"/>
      <c r="K1542" s="1072"/>
    </row>
    <row r="1543" spans="1:11" x14ac:dyDescent="0.2">
      <c r="A1543" s="977" t="str">
        <f t="shared" si="48"/>
        <v>EF_13_64</v>
      </c>
      <c r="B1543" s="979">
        <f t="shared" si="49"/>
        <v>64</v>
      </c>
      <c r="C1543" s="1069" t="s">
        <v>111</v>
      </c>
      <c r="D1543" s="1072">
        <v>13</v>
      </c>
      <c r="E1543" s="1070">
        <v>1541</v>
      </c>
      <c r="F1543" s="1066" t="s">
        <v>5196</v>
      </c>
      <c r="G1543" s="1067" t="s">
        <v>5197</v>
      </c>
      <c r="H1543" s="1068">
        <v>1</v>
      </c>
      <c r="I1543" s="2"/>
      <c r="K1543" s="1072"/>
    </row>
    <row r="1544" spans="1:11" x14ac:dyDescent="0.2">
      <c r="A1544" s="977" t="str">
        <f t="shared" si="48"/>
        <v>EF_13_65</v>
      </c>
      <c r="B1544" s="979">
        <f t="shared" si="49"/>
        <v>65</v>
      </c>
      <c r="C1544" s="1069" t="s">
        <v>111</v>
      </c>
      <c r="D1544" s="1072">
        <v>13</v>
      </c>
      <c r="E1544" s="1070">
        <v>1542</v>
      </c>
      <c r="F1544" s="1066" t="s">
        <v>5198</v>
      </c>
      <c r="G1544" s="1067" t="s">
        <v>5199</v>
      </c>
      <c r="H1544" s="1068">
        <v>1</v>
      </c>
      <c r="I1544" s="2"/>
      <c r="K1544" s="1072"/>
    </row>
    <row r="1545" spans="1:11" x14ac:dyDescent="0.2">
      <c r="A1545" s="977" t="str">
        <f t="shared" si="48"/>
        <v>EF_13_66</v>
      </c>
      <c r="B1545" s="979">
        <f t="shared" si="49"/>
        <v>66</v>
      </c>
      <c r="C1545" s="1069" t="s">
        <v>111</v>
      </c>
      <c r="D1545" s="1072">
        <v>13</v>
      </c>
      <c r="E1545" s="1070">
        <v>1543</v>
      </c>
      <c r="F1545" s="1066" t="s">
        <v>5200</v>
      </c>
      <c r="G1545" s="1067" t="s">
        <v>5201</v>
      </c>
      <c r="H1545" s="1068">
        <v>1</v>
      </c>
      <c r="I1545" s="2"/>
      <c r="K1545" s="1072"/>
    </row>
    <row r="1546" spans="1:11" x14ac:dyDescent="0.2">
      <c r="A1546" s="977" t="str">
        <f t="shared" si="48"/>
        <v>EF_13_67</v>
      </c>
      <c r="B1546" s="979">
        <f t="shared" si="49"/>
        <v>67</v>
      </c>
      <c r="C1546" s="1069" t="s">
        <v>111</v>
      </c>
      <c r="D1546" s="1072">
        <v>13</v>
      </c>
      <c r="E1546" s="1070">
        <v>1544</v>
      </c>
      <c r="F1546" s="1066" t="s">
        <v>5202</v>
      </c>
      <c r="G1546" s="1067" t="s">
        <v>5203</v>
      </c>
      <c r="H1546" s="1068">
        <v>1</v>
      </c>
      <c r="I1546" s="2"/>
      <c r="K1546" s="1072"/>
    </row>
    <row r="1547" spans="1:11" x14ac:dyDescent="0.2">
      <c r="A1547" s="977" t="str">
        <f t="shared" si="48"/>
        <v>EF_13_68</v>
      </c>
      <c r="B1547" s="979">
        <f t="shared" si="49"/>
        <v>68</v>
      </c>
      <c r="C1547" s="1069" t="s">
        <v>111</v>
      </c>
      <c r="D1547" s="1072">
        <v>13</v>
      </c>
      <c r="E1547" s="1070">
        <v>1545</v>
      </c>
      <c r="F1547" s="1066" t="s">
        <v>5204</v>
      </c>
      <c r="G1547" s="1067" t="s">
        <v>5205</v>
      </c>
      <c r="H1547" s="1068">
        <v>1</v>
      </c>
      <c r="I1547" s="2"/>
      <c r="K1547" s="1072"/>
    </row>
    <row r="1548" spans="1:11" x14ac:dyDescent="0.2">
      <c r="A1548" s="977" t="str">
        <f t="shared" si="48"/>
        <v>EF_13_69</v>
      </c>
      <c r="B1548" s="979">
        <f t="shared" si="49"/>
        <v>69</v>
      </c>
      <c r="C1548" s="1069" t="s">
        <v>111</v>
      </c>
      <c r="D1548" s="1072">
        <v>13</v>
      </c>
      <c r="E1548" s="1070">
        <v>1546</v>
      </c>
      <c r="F1548" s="1066" t="s">
        <v>5206</v>
      </c>
      <c r="G1548" s="1067" t="s">
        <v>5207</v>
      </c>
      <c r="H1548" s="1068">
        <v>1</v>
      </c>
      <c r="I1548" s="2"/>
      <c r="K1548" s="1072"/>
    </row>
    <row r="1549" spans="1:11" x14ac:dyDescent="0.2">
      <c r="A1549" s="977" t="str">
        <f t="shared" si="48"/>
        <v>EF_13_70</v>
      </c>
      <c r="B1549" s="979">
        <f t="shared" si="49"/>
        <v>70</v>
      </c>
      <c r="C1549" s="1069" t="s">
        <v>111</v>
      </c>
      <c r="D1549" s="1072">
        <v>13</v>
      </c>
      <c r="E1549" s="1070">
        <v>1547</v>
      </c>
      <c r="F1549" s="1066" t="s">
        <v>5208</v>
      </c>
      <c r="G1549" s="1067" t="s">
        <v>5209</v>
      </c>
      <c r="H1549" s="1068">
        <v>1</v>
      </c>
      <c r="I1549" s="2"/>
      <c r="K1549" s="1072"/>
    </row>
    <row r="1550" spans="1:11" x14ac:dyDescent="0.2">
      <c r="A1550" s="977" t="str">
        <f t="shared" si="48"/>
        <v>EF_13_71</v>
      </c>
      <c r="B1550" s="979">
        <f t="shared" si="49"/>
        <v>71</v>
      </c>
      <c r="C1550" s="1069" t="s">
        <v>111</v>
      </c>
      <c r="D1550" s="1072">
        <v>13</v>
      </c>
      <c r="E1550" s="1070">
        <v>1548</v>
      </c>
      <c r="F1550" s="1066" t="s">
        <v>5210</v>
      </c>
      <c r="G1550" s="1067" t="s">
        <v>5211</v>
      </c>
      <c r="H1550" s="1068">
        <v>1</v>
      </c>
      <c r="I1550" s="2"/>
      <c r="K1550" s="1072"/>
    </row>
    <row r="1551" spans="1:11" x14ac:dyDescent="0.2">
      <c r="A1551" s="977" t="str">
        <f t="shared" si="48"/>
        <v>EF_13_72</v>
      </c>
      <c r="B1551" s="979">
        <f t="shared" si="49"/>
        <v>72</v>
      </c>
      <c r="C1551" s="1069" t="s">
        <v>111</v>
      </c>
      <c r="D1551" s="1072">
        <v>13</v>
      </c>
      <c r="E1551" s="1070">
        <v>1549</v>
      </c>
      <c r="F1551" s="1066" t="s">
        <v>5212</v>
      </c>
      <c r="G1551" s="1067" t="s">
        <v>5213</v>
      </c>
      <c r="H1551" s="1068">
        <v>1</v>
      </c>
      <c r="I1551" s="2"/>
      <c r="K1551" s="1072"/>
    </row>
    <row r="1552" spans="1:11" x14ac:dyDescent="0.2">
      <c r="A1552" s="977" t="str">
        <f t="shared" si="48"/>
        <v>EF_13_73</v>
      </c>
      <c r="B1552" s="979">
        <f t="shared" si="49"/>
        <v>73</v>
      </c>
      <c r="C1552" s="1069" t="s">
        <v>111</v>
      </c>
      <c r="D1552" s="1072">
        <v>13</v>
      </c>
      <c r="E1552" s="1070">
        <v>1550</v>
      </c>
      <c r="F1552" s="1066" t="s">
        <v>5214</v>
      </c>
      <c r="G1552" s="1067" t="s">
        <v>5215</v>
      </c>
      <c r="H1552" s="1068">
        <v>1</v>
      </c>
      <c r="I1552" s="2"/>
      <c r="K1552" s="1072"/>
    </row>
    <row r="1553" spans="1:11" x14ac:dyDescent="0.2">
      <c r="A1553" s="977" t="str">
        <f t="shared" si="48"/>
        <v>EF_13_74</v>
      </c>
      <c r="B1553" s="979">
        <f t="shared" si="49"/>
        <v>74</v>
      </c>
      <c r="C1553" s="1069" t="s">
        <v>111</v>
      </c>
      <c r="D1553" s="1072">
        <v>13</v>
      </c>
      <c r="E1553" s="1070">
        <v>1551</v>
      </c>
      <c r="F1553" s="1066" t="s">
        <v>5216</v>
      </c>
      <c r="G1553" s="1067" t="s">
        <v>5217</v>
      </c>
      <c r="H1553" s="1068">
        <v>1</v>
      </c>
      <c r="I1553" s="2"/>
      <c r="K1553" s="1072"/>
    </row>
    <row r="1554" spans="1:11" x14ac:dyDescent="0.2">
      <c r="A1554" s="977" t="str">
        <f t="shared" si="48"/>
        <v>EF_13_75</v>
      </c>
      <c r="B1554" s="979">
        <f t="shared" si="49"/>
        <v>75</v>
      </c>
      <c r="C1554" s="1069" t="s">
        <v>111</v>
      </c>
      <c r="D1554" s="1072">
        <v>13</v>
      </c>
      <c r="E1554" s="1070">
        <v>1552</v>
      </c>
      <c r="F1554" s="1066" t="s">
        <v>5218</v>
      </c>
      <c r="G1554" s="1067" t="s">
        <v>5219</v>
      </c>
      <c r="H1554" s="1068">
        <v>1</v>
      </c>
      <c r="I1554" s="2"/>
      <c r="K1554" s="1072"/>
    </row>
    <row r="1555" spans="1:11" x14ac:dyDescent="0.2">
      <c r="A1555" s="977" t="str">
        <f t="shared" si="48"/>
        <v>EF_13_76</v>
      </c>
      <c r="B1555" s="979">
        <f t="shared" si="49"/>
        <v>76</v>
      </c>
      <c r="C1555" s="1069" t="s">
        <v>111</v>
      </c>
      <c r="D1555" s="1072">
        <v>13</v>
      </c>
      <c r="E1555" s="1070">
        <v>1553</v>
      </c>
      <c r="F1555" s="1066" t="s">
        <v>5220</v>
      </c>
      <c r="G1555" s="1067" t="s">
        <v>5221</v>
      </c>
      <c r="H1555" s="1068">
        <v>1</v>
      </c>
      <c r="I1555" s="2"/>
      <c r="K1555" s="1072"/>
    </row>
    <row r="1556" spans="1:11" x14ac:dyDescent="0.2">
      <c r="A1556" s="977" t="str">
        <f t="shared" si="48"/>
        <v>EF_13_77</v>
      </c>
      <c r="B1556" s="979">
        <f t="shared" si="49"/>
        <v>77</v>
      </c>
      <c r="C1556" s="1069" t="s">
        <v>111</v>
      </c>
      <c r="D1556" s="1072">
        <v>13</v>
      </c>
      <c r="E1556" s="1070">
        <v>1554</v>
      </c>
      <c r="F1556" s="1066" t="s">
        <v>5222</v>
      </c>
      <c r="G1556" s="1067" t="s">
        <v>5223</v>
      </c>
      <c r="H1556" s="1068">
        <v>1</v>
      </c>
      <c r="I1556" s="2"/>
      <c r="K1556" s="1072"/>
    </row>
    <row r="1557" spans="1:11" x14ac:dyDescent="0.2">
      <c r="A1557" s="977" t="str">
        <f t="shared" si="48"/>
        <v>EF_13_78</v>
      </c>
      <c r="B1557" s="979">
        <f t="shared" si="49"/>
        <v>78</v>
      </c>
      <c r="C1557" s="1069" t="s">
        <v>111</v>
      </c>
      <c r="D1557" s="1072">
        <v>13</v>
      </c>
      <c r="E1557" s="1070">
        <v>1555</v>
      </c>
      <c r="F1557" s="1066" t="s">
        <v>5224</v>
      </c>
      <c r="G1557" s="1067" t="s">
        <v>5225</v>
      </c>
      <c r="H1557" s="1068">
        <v>1</v>
      </c>
      <c r="I1557" s="2"/>
      <c r="K1557" s="1072"/>
    </row>
    <row r="1558" spans="1:11" x14ac:dyDescent="0.2">
      <c r="A1558" s="977" t="str">
        <f t="shared" si="48"/>
        <v>EF_13_79</v>
      </c>
      <c r="B1558" s="979">
        <f t="shared" si="49"/>
        <v>79</v>
      </c>
      <c r="C1558" s="1069" t="s">
        <v>111</v>
      </c>
      <c r="D1558" s="1072">
        <v>13</v>
      </c>
      <c r="E1558" s="1070">
        <v>1556</v>
      </c>
      <c r="F1558" s="1066" t="s">
        <v>5226</v>
      </c>
      <c r="G1558" s="1067" t="s">
        <v>5227</v>
      </c>
      <c r="H1558" s="1068">
        <v>1</v>
      </c>
      <c r="I1558" s="2"/>
      <c r="K1558" s="1072"/>
    </row>
    <row r="1559" spans="1:11" x14ac:dyDescent="0.2">
      <c r="A1559" s="977" t="str">
        <f t="shared" si="48"/>
        <v>EF_13_80</v>
      </c>
      <c r="B1559" s="979">
        <f t="shared" si="49"/>
        <v>80</v>
      </c>
      <c r="C1559" s="1069" t="s">
        <v>111</v>
      </c>
      <c r="D1559" s="1072">
        <v>13</v>
      </c>
      <c r="E1559" s="1070">
        <v>1557</v>
      </c>
      <c r="F1559" s="1066" t="s">
        <v>5228</v>
      </c>
      <c r="G1559" s="1067" t="s">
        <v>5229</v>
      </c>
      <c r="H1559" s="1068">
        <v>1</v>
      </c>
      <c r="I1559" s="2"/>
      <c r="K1559" s="1072"/>
    </row>
    <row r="1560" spans="1:11" x14ac:dyDescent="0.2">
      <c r="A1560" s="977" t="str">
        <f t="shared" si="48"/>
        <v>EF_13_81</v>
      </c>
      <c r="B1560" s="979">
        <f t="shared" si="49"/>
        <v>81</v>
      </c>
      <c r="C1560" s="1069" t="s">
        <v>111</v>
      </c>
      <c r="D1560" s="1072">
        <v>13</v>
      </c>
      <c r="E1560" s="1070">
        <v>1558</v>
      </c>
      <c r="F1560" s="1066" t="s">
        <v>5230</v>
      </c>
      <c r="G1560" s="1067" t="s">
        <v>5231</v>
      </c>
      <c r="H1560" s="1068">
        <v>1</v>
      </c>
      <c r="I1560" s="2"/>
      <c r="K1560" s="1072"/>
    </row>
    <row r="1561" spans="1:11" x14ac:dyDescent="0.2">
      <c r="A1561" s="977" t="str">
        <f t="shared" si="48"/>
        <v>EF_13_82</v>
      </c>
      <c r="B1561" s="979">
        <f t="shared" si="49"/>
        <v>82</v>
      </c>
      <c r="C1561" s="1069" t="s">
        <v>111</v>
      </c>
      <c r="D1561" s="1072">
        <v>13</v>
      </c>
      <c r="E1561" s="1070">
        <v>1559</v>
      </c>
      <c r="F1561" s="1066" t="s">
        <v>5232</v>
      </c>
      <c r="G1561" s="1067" t="s">
        <v>5233</v>
      </c>
      <c r="H1561" s="1068">
        <v>1</v>
      </c>
      <c r="I1561" s="2"/>
      <c r="K1561" s="1072"/>
    </row>
    <row r="1562" spans="1:11" x14ac:dyDescent="0.2">
      <c r="A1562" s="977" t="str">
        <f t="shared" si="48"/>
        <v>EF_13_83</v>
      </c>
      <c r="B1562" s="979">
        <f t="shared" si="49"/>
        <v>83</v>
      </c>
      <c r="C1562" s="1069" t="s">
        <v>111</v>
      </c>
      <c r="D1562" s="1072">
        <v>13</v>
      </c>
      <c r="E1562" s="1070">
        <v>1560</v>
      </c>
      <c r="F1562" s="1066" t="s">
        <v>5234</v>
      </c>
      <c r="G1562" s="1067" t="s">
        <v>5235</v>
      </c>
      <c r="H1562" s="1068">
        <v>1</v>
      </c>
      <c r="I1562" s="2"/>
      <c r="K1562" s="1072"/>
    </row>
    <row r="1563" spans="1:11" x14ac:dyDescent="0.2">
      <c r="A1563" s="977" t="str">
        <f t="shared" si="48"/>
        <v>EF_13_84</v>
      </c>
      <c r="B1563" s="979">
        <f t="shared" si="49"/>
        <v>84</v>
      </c>
      <c r="C1563" s="1069" t="s">
        <v>111</v>
      </c>
      <c r="D1563" s="1072">
        <v>13</v>
      </c>
      <c r="E1563" s="1070">
        <v>1561</v>
      </c>
      <c r="F1563" s="1066" t="s">
        <v>5236</v>
      </c>
      <c r="G1563" s="1067" t="s">
        <v>5237</v>
      </c>
      <c r="H1563" s="1068">
        <v>1</v>
      </c>
      <c r="I1563" s="2"/>
      <c r="K1563" s="1072"/>
    </row>
    <row r="1564" spans="1:11" x14ac:dyDescent="0.2">
      <c r="A1564" s="977" t="str">
        <f t="shared" si="48"/>
        <v>EF_13_85</v>
      </c>
      <c r="B1564" s="979">
        <f t="shared" si="49"/>
        <v>85</v>
      </c>
      <c r="C1564" s="1069" t="s">
        <v>111</v>
      </c>
      <c r="D1564" s="1072">
        <v>13</v>
      </c>
      <c r="E1564" s="1070">
        <v>1562</v>
      </c>
      <c r="F1564" s="1066" t="s">
        <v>5238</v>
      </c>
      <c r="G1564" s="1067" t="s">
        <v>5239</v>
      </c>
      <c r="H1564" s="1068">
        <v>1</v>
      </c>
      <c r="I1564" s="2"/>
      <c r="K1564" s="1072"/>
    </row>
    <row r="1565" spans="1:11" x14ac:dyDescent="0.2">
      <c r="A1565" s="977" t="str">
        <f t="shared" si="48"/>
        <v>EF_13_86</v>
      </c>
      <c r="B1565" s="979">
        <f t="shared" si="49"/>
        <v>86</v>
      </c>
      <c r="C1565" s="1069" t="s">
        <v>111</v>
      </c>
      <c r="D1565" s="1072">
        <v>13</v>
      </c>
      <c r="E1565" s="1070">
        <v>1563</v>
      </c>
      <c r="F1565" s="1066" t="s">
        <v>5240</v>
      </c>
      <c r="G1565" s="1067" t="s">
        <v>5241</v>
      </c>
      <c r="H1565" s="1068">
        <v>1</v>
      </c>
      <c r="I1565" s="2"/>
      <c r="K1565" s="1072"/>
    </row>
    <row r="1566" spans="1:11" x14ac:dyDescent="0.2">
      <c r="A1566" s="977" t="str">
        <f t="shared" si="48"/>
        <v>EF_13_87</v>
      </c>
      <c r="B1566" s="979">
        <f t="shared" si="49"/>
        <v>87</v>
      </c>
      <c r="C1566" s="1069" t="s">
        <v>111</v>
      </c>
      <c r="D1566" s="1072">
        <v>13</v>
      </c>
      <c r="E1566" s="1070">
        <v>1564</v>
      </c>
      <c r="F1566" s="1066" t="s">
        <v>5242</v>
      </c>
      <c r="G1566" s="1067" t="s">
        <v>5243</v>
      </c>
      <c r="H1566" s="1068">
        <v>1</v>
      </c>
      <c r="I1566" s="2"/>
      <c r="K1566" s="1072"/>
    </row>
    <row r="1567" spans="1:11" x14ac:dyDescent="0.2">
      <c r="A1567" s="977" t="str">
        <f t="shared" si="48"/>
        <v>EF_13_88</v>
      </c>
      <c r="B1567" s="979">
        <f t="shared" si="49"/>
        <v>88</v>
      </c>
      <c r="C1567" s="1069" t="s">
        <v>111</v>
      </c>
      <c r="D1567" s="1072">
        <v>13</v>
      </c>
      <c r="E1567" s="1070">
        <v>1565</v>
      </c>
      <c r="F1567" s="1066" t="s">
        <v>5244</v>
      </c>
      <c r="G1567" s="1067" t="s">
        <v>5245</v>
      </c>
      <c r="H1567" s="1068">
        <v>1</v>
      </c>
      <c r="I1567" s="2"/>
      <c r="K1567" s="1072"/>
    </row>
    <row r="1568" spans="1:11" x14ac:dyDescent="0.2">
      <c r="A1568" s="977" t="str">
        <f t="shared" si="48"/>
        <v>EF_13_89</v>
      </c>
      <c r="B1568" s="979">
        <f t="shared" si="49"/>
        <v>89</v>
      </c>
      <c r="C1568" s="1069" t="s">
        <v>111</v>
      </c>
      <c r="D1568" s="1072">
        <v>13</v>
      </c>
      <c r="E1568" s="1070">
        <v>1566</v>
      </c>
      <c r="F1568" s="1066" t="s">
        <v>5246</v>
      </c>
      <c r="G1568" s="1067" t="s">
        <v>5247</v>
      </c>
      <c r="H1568" s="1068">
        <v>1</v>
      </c>
      <c r="I1568" s="2"/>
      <c r="K1568" s="1072"/>
    </row>
    <row r="1569" spans="1:11" x14ac:dyDescent="0.2">
      <c r="A1569" s="977" t="str">
        <f t="shared" si="48"/>
        <v>EF_13_90</v>
      </c>
      <c r="B1569" s="979">
        <f t="shared" si="49"/>
        <v>90</v>
      </c>
      <c r="C1569" s="1069" t="s">
        <v>111</v>
      </c>
      <c r="D1569" s="1072">
        <v>13</v>
      </c>
      <c r="E1569" s="1070">
        <v>1567</v>
      </c>
      <c r="F1569" s="1066" t="s">
        <v>5248</v>
      </c>
      <c r="G1569" s="1067" t="s">
        <v>5249</v>
      </c>
      <c r="H1569" s="1068">
        <v>1</v>
      </c>
      <c r="I1569" s="2"/>
      <c r="K1569" s="1072"/>
    </row>
    <row r="1570" spans="1:11" x14ac:dyDescent="0.2">
      <c r="A1570" s="977" t="str">
        <f t="shared" si="48"/>
        <v>EF_13_91</v>
      </c>
      <c r="B1570" s="979">
        <f t="shared" si="49"/>
        <v>91</v>
      </c>
      <c r="C1570" s="1069" t="s">
        <v>111</v>
      </c>
      <c r="D1570" s="1072">
        <v>13</v>
      </c>
      <c r="E1570" s="1070">
        <v>1568</v>
      </c>
      <c r="F1570" s="1066" t="s">
        <v>5250</v>
      </c>
      <c r="G1570" s="1067" t="s">
        <v>5251</v>
      </c>
      <c r="H1570" s="1068">
        <v>1</v>
      </c>
      <c r="I1570" s="2"/>
      <c r="K1570" s="1072"/>
    </row>
    <row r="1571" spans="1:11" x14ac:dyDescent="0.2">
      <c r="A1571" s="977" t="str">
        <f t="shared" si="48"/>
        <v>EF_13_92</v>
      </c>
      <c r="B1571" s="979">
        <f t="shared" si="49"/>
        <v>92</v>
      </c>
      <c r="C1571" s="1069" t="s">
        <v>111</v>
      </c>
      <c r="D1571" s="1072">
        <v>13</v>
      </c>
      <c r="E1571" s="1070">
        <v>1569</v>
      </c>
      <c r="F1571" s="1066" t="s">
        <v>5252</v>
      </c>
      <c r="G1571" s="1067" t="s">
        <v>5253</v>
      </c>
      <c r="H1571" s="1068">
        <v>1</v>
      </c>
      <c r="I1571" s="2"/>
      <c r="K1571" s="1072"/>
    </row>
    <row r="1572" spans="1:11" x14ac:dyDescent="0.2">
      <c r="A1572" s="977" t="str">
        <f t="shared" si="48"/>
        <v>EF_13_93</v>
      </c>
      <c r="B1572" s="979">
        <f t="shared" si="49"/>
        <v>93</v>
      </c>
      <c r="C1572" s="1069" t="s">
        <v>111</v>
      </c>
      <c r="D1572" s="1072">
        <v>13</v>
      </c>
      <c r="E1572" s="1070">
        <v>1570</v>
      </c>
      <c r="F1572" s="1066" t="s">
        <v>5254</v>
      </c>
      <c r="G1572" s="1067" t="s">
        <v>5255</v>
      </c>
      <c r="H1572" s="1068">
        <v>1</v>
      </c>
      <c r="I1572" s="2"/>
      <c r="K1572" s="1072"/>
    </row>
    <row r="1573" spans="1:11" x14ac:dyDescent="0.2">
      <c r="A1573" s="977" t="str">
        <f t="shared" si="48"/>
        <v>EF_13_94</v>
      </c>
      <c r="B1573" s="979">
        <f t="shared" si="49"/>
        <v>94</v>
      </c>
      <c r="C1573" s="1069" t="s">
        <v>111</v>
      </c>
      <c r="D1573" s="1072">
        <v>13</v>
      </c>
      <c r="E1573" s="1070">
        <v>1571</v>
      </c>
      <c r="F1573" s="1066" t="s">
        <v>5256</v>
      </c>
      <c r="G1573" s="1067" t="s">
        <v>5257</v>
      </c>
      <c r="H1573" s="1068">
        <v>1</v>
      </c>
      <c r="I1573" s="2"/>
      <c r="K1573" s="1072"/>
    </row>
    <row r="1574" spans="1:11" x14ac:dyDescent="0.2">
      <c r="A1574" s="977" t="str">
        <f t="shared" si="48"/>
        <v>EF_13_95</v>
      </c>
      <c r="B1574" s="979">
        <f t="shared" si="49"/>
        <v>95</v>
      </c>
      <c r="C1574" s="1069" t="s">
        <v>111</v>
      </c>
      <c r="D1574" s="1072">
        <v>13</v>
      </c>
      <c r="E1574" s="1070">
        <v>1572</v>
      </c>
      <c r="F1574" s="1066" t="s">
        <v>5258</v>
      </c>
      <c r="G1574" s="1067" t="s">
        <v>5259</v>
      </c>
      <c r="H1574" s="1068">
        <v>1</v>
      </c>
      <c r="I1574" s="2"/>
      <c r="K1574" s="1072"/>
    </row>
    <row r="1575" spans="1:11" x14ac:dyDescent="0.2">
      <c r="A1575" s="977" t="str">
        <f t="shared" si="48"/>
        <v>EF_13_96</v>
      </c>
      <c r="B1575" s="979">
        <f t="shared" si="49"/>
        <v>96</v>
      </c>
      <c r="C1575" s="1069" t="s">
        <v>111</v>
      </c>
      <c r="D1575" s="1072">
        <v>13</v>
      </c>
      <c r="E1575" s="1070">
        <v>1573</v>
      </c>
      <c r="F1575" s="1066" t="s">
        <v>5260</v>
      </c>
      <c r="G1575" s="1067" t="s">
        <v>5261</v>
      </c>
      <c r="H1575" s="1068">
        <v>1</v>
      </c>
      <c r="I1575" s="2"/>
      <c r="K1575" s="1072"/>
    </row>
    <row r="1576" spans="1:11" x14ac:dyDescent="0.2">
      <c r="A1576" s="977" t="str">
        <f t="shared" si="48"/>
        <v>EF_13_97</v>
      </c>
      <c r="B1576" s="979">
        <f t="shared" si="49"/>
        <v>97</v>
      </c>
      <c r="C1576" s="1069" t="s">
        <v>111</v>
      </c>
      <c r="D1576" s="1072">
        <v>13</v>
      </c>
      <c r="E1576" s="1070">
        <v>1574</v>
      </c>
      <c r="F1576" s="1066" t="s">
        <v>5262</v>
      </c>
      <c r="G1576" s="1067" t="s">
        <v>5263</v>
      </c>
      <c r="H1576" s="1068">
        <v>1</v>
      </c>
      <c r="I1576" s="2"/>
      <c r="K1576" s="1072"/>
    </row>
    <row r="1577" spans="1:11" x14ac:dyDescent="0.2">
      <c r="A1577" s="977" t="str">
        <f t="shared" si="48"/>
        <v>EF_13_98</v>
      </c>
      <c r="B1577" s="979">
        <f t="shared" si="49"/>
        <v>98</v>
      </c>
      <c r="C1577" s="1069" t="s">
        <v>111</v>
      </c>
      <c r="D1577" s="1072">
        <v>13</v>
      </c>
      <c r="E1577" s="1070">
        <v>1575</v>
      </c>
      <c r="F1577" s="1066" t="s">
        <v>5264</v>
      </c>
      <c r="G1577" s="1067" t="s">
        <v>5265</v>
      </c>
      <c r="H1577" s="1068">
        <v>1</v>
      </c>
      <c r="I1577" s="2"/>
      <c r="K1577" s="1072"/>
    </row>
    <row r="1578" spans="1:11" x14ac:dyDescent="0.2">
      <c r="A1578" s="977" t="str">
        <f t="shared" si="48"/>
        <v>EF_13_99</v>
      </c>
      <c r="B1578" s="979">
        <f t="shared" si="49"/>
        <v>99</v>
      </c>
      <c r="C1578" s="1069" t="s">
        <v>111</v>
      </c>
      <c r="D1578" s="1072">
        <v>13</v>
      </c>
      <c r="E1578" s="1070">
        <v>1576</v>
      </c>
      <c r="F1578" s="1066" t="s">
        <v>5266</v>
      </c>
      <c r="G1578" s="1067" t="s">
        <v>5267</v>
      </c>
      <c r="H1578" s="1068">
        <v>1</v>
      </c>
      <c r="I1578" s="2"/>
      <c r="K1578" s="1072"/>
    </row>
    <row r="1579" spans="1:11" x14ac:dyDescent="0.2">
      <c r="A1579" s="977" t="str">
        <f t="shared" si="48"/>
        <v>EF_13_100</v>
      </c>
      <c r="B1579" s="979">
        <f t="shared" si="49"/>
        <v>100</v>
      </c>
      <c r="C1579" s="1069" t="s">
        <v>111</v>
      </c>
      <c r="D1579" s="1072">
        <v>13</v>
      </c>
      <c r="E1579" s="1070">
        <v>1577</v>
      </c>
      <c r="F1579" s="1066" t="s">
        <v>5268</v>
      </c>
      <c r="G1579" s="1067" t="s">
        <v>5269</v>
      </c>
      <c r="H1579" s="1068">
        <v>1</v>
      </c>
      <c r="I1579" s="2"/>
      <c r="K1579" s="1072"/>
    </row>
    <row r="1580" spans="1:11" x14ac:dyDescent="0.2">
      <c r="A1580" s="977" t="str">
        <f t="shared" si="48"/>
        <v>EF_13_101</v>
      </c>
      <c r="B1580" s="979">
        <f t="shared" si="49"/>
        <v>101</v>
      </c>
      <c r="C1580" s="1069" t="s">
        <v>111</v>
      </c>
      <c r="D1580" s="1072">
        <v>13</v>
      </c>
      <c r="E1580" s="1070">
        <v>1578</v>
      </c>
      <c r="F1580" s="1066" t="s">
        <v>5270</v>
      </c>
      <c r="G1580" s="1067" t="s">
        <v>5271</v>
      </c>
      <c r="H1580" s="1068">
        <v>1</v>
      </c>
      <c r="I1580" s="2"/>
      <c r="K1580" s="1072"/>
    </row>
    <row r="1581" spans="1:11" x14ac:dyDescent="0.2">
      <c r="A1581" s="977" t="str">
        <f t="shared" si="48"/>
        <v>EF_13_102</v>
      </c>
      <c r="B1581" s="979">
        <f t="shared" si="49"/>
        <v>102</v>
      </c>
      <c r="C1581" s="1069" t="s">
        <v>111</v>
      </c>
      <c r="D1581" s="1072">
        <v>13</v>
      </c>
      <c r="E1581" s="1070">
        <v>1579</v>
      </c>
      <c r="F1581" s="1066" t="s">
        <v>5272</v>
      </c>
      <c r="G1581" s="1067" t="s">
        <v>5273</v>
      </c>
      <c r="H1581" s="1068">
        <v>1</v>
      </c>
      <c r="I1581" s="2"/>
      <c r="K1581" s="1072"/>
    </row>
    <row r="1582" spans="1:11" x14ac:dyDescent="0.2">
      <c r="A1582" s="977" t="str">
        <f t="shared" si="48"/>
        <v>EF_13_103</v>
      </c>
      <c r="B1582" s="979">
        <f t="shared" si="49"/>
        <v>103</v>
      </c>
      <c r="C1582" s="1069" t="s">
        <v>111</v>
      </c>
      <c r="D1582" s="1072">
        <v>13</v>
      </c>
      <c r="E1582" s="1070">
        <v>1580</v>
      </c>
      <c r="F1582" s="1066" t="s">
        <v>5274</v>
      </c>
      <c r="G1582" s="1067" t="s">
        <v>5275</v>
      </c>
      <c r="H1582" s="1068">
        <v>1</v>
      </c>
      <c r="I1582" s="2"/>
      <c r="K1582" s="1072"/>
    </row>
    <row r="1583" spans="1:11" x14ac:dyDescent="0.2">
      <c r="A1583" s="977" t="str">
        <f t="shared" si="48"/>
        <v>EF_13_104</v>
      </c>
      <c r="B1583" s="979">
        <f t="shared" si="49"/>
        <v>104</v>
      </c>
      <c r="C1583" s="1069" t="s">
        <v>111</v>
      </c>
      <c r="D1583" s="1072">
        <v>13</v>
      </c>
      <c r="E1583" s="1070">
        <v>1581</v>
      </c>
      <c r="F1583" s="1066" t="s">
        <v>5276</v>
      </c>
      <c r="G1583" s="1067" t="s">
        <v>5277</v>
      </c>
      <c r="H1583" s="1068">
        <v>1</v>
      </c>
      <c r="I1583" s="2"/>
      <c r="K1583" s="1072"/>
    </row>
    <row r="1584" spans="1:11" x14ac:dyDescent="0.2">
      <c r="A1584" s="977" t="str">
        <f t="shared" si="48"/>
        <v>EF_13_105</v>
      </c>
      <c r="B1584" s="979">
        <f t="shared" si="49"/>
        <v>105</v>
      </c>
      <c r="C1584" s="1069" t="s">
        <v>111</v>
      </c>
      <c r="D1584" s="1072">
        <v>13</v>
      </c>
      <c r="E1584" s="1070">
        <v>1582</v>
      </c>
      <c r="F1584" s="1066" t="s">
        <v>5278</v>
      </c>
      <c r="G1584" s="1067" t="s">
        <v>5279</v>
      </c>
      <c r="H1584" s="1068">
        <v>1</v>
      </c>
      <c r="I1584" s="2"/>
      <c r="K1584" s="1072"/>
    </row>
    <row r="1585" spans="1:11" x14ac:dyDescent="0.2">
      <c r="A1585" s="977" t="str">
        <f t="shared" si="48"/>
        <v>EF_13_106</v>
      </c>
      <c r="B1585" s="979">
        <f t="shared" si="49"/>
        <v>106</v>
      </c>
      <c r="C1585" s="1069" t="s">
        <v>111</v>
      </c>
      <c r="D1585" s="1072">
        <v>13</v>
      </c>
      <c r="E1585" s="1070">
        <v>1583</v>
      </c>
      <c r="F1585" s="1066" t="s">
        <v>5280</v>
      </c>
      <c r="G1585" s="1067" t="s">
        <v>5281</v>
      </c>
      <c r="H1585" s="1068">
        <v>1</v>
      </c>
      <c r="I1585" s="2"/>
      <c r="K1585" s="1072"/>
    </row>
    <row r="1586" spans="1:11" x14ac:dyDescent="0.2">
      <c r="A1586" s="977" t="str">
        <f t="shared" si="48"/>
        <v>EF_13_107</v>
      </c>
      <c r="B1586" s="979">
        <f t="shared" si="49"/>
        <v>107</v>
      </c>
      <c r="C1586" s="1069" t="s">
        <v>111</v>
      </c>
      <c r="D1586" s="1072">
        <v>13</v>
      </c>
      <c r="E1586" s="1070">
        <v>1584</v>
      </c>
      <c r="F1586" s="1066" t="s">
        <v>5282</v>
      </c>
      <c r="G1586" s="1067" t="s">
        <v>5283</v>
      </c>
      <c r="H1586" s="1068">
        <v>1</v>
      </c>
      <c r="I1586" s="2"/>
      <c r="K1586" s="1072"/>
    </row>
    <row r="1587" spans="1:11" x14ac:dyDescent="0.2">
      <c r="A1587" s="977" t="str">
        <f t="shared" si="48"/>
        <v>EF_13_108</v>
      </c>
      <c r="B1587" s="979">
        <f t="shared" si="49"/>
        <v>108</v>
      </c>
      <c r="C1587" s="1069" t="s">
        <v>111</v>
      </c>
      <c r="D1587" s="1072">
        <v>13</v>
      </c>
      <c r="E1587" s="1070">
        <v>1585</v>
      </c>
      <c r="F1587" s="1066" t="s">
        <v>5284</v>
      </c>
      <c r="G1587" s="1067" t="s">
        <v>5285</v>
      </c>
      <c r="H1587" s="1068">
        <v>1</v>
      </c>
      <c r="I1587" s="2"/>
      <c r="K1587" s="1072"/>
    </row>
    <row r="1588" spans="1:11" x14ac:dyDescent="0.2">
      <c r="A1588" s="977" t="str">
        <f t="shared" si="48"/>
        <v>EF_13_109</v>
      </c>
      <c r="B1588" s="979">
        <f t="shared" si="49"/>
        <v>109</v>
      </c>
      <c r="C1588" s="1069" t="s">
        <v>111</v>
      </c>
      <c r="D1588" s="1072">
        <v>13</v>
      </c>
      <c r="E1588" s="1070">
        <v>1586</v>
      </c>
      <c r="F1588" s="1066" t="s">
        <v>5286</v>
      </c>
      <c r="G1588" s="1067" t="s">
        <v>5287</v>
      </c>
      <c r="H1588" s="1068">
        <v>1</v>
      </c>
      <c r="I1588" s="2"/>
      <c r="K1588" s="1072"/>
    </row>
    <row r="1589" spans="1:11" x14ac:dyDescent="0.2">
      <c r="A1589" s="977" t="str">
        <f t="shared" si="48"/>
        <v>EF_13_110</v>
      </c>
      <c r="B1589" s="979">
        <f t="shared" si="49"/>
        <v>110</v>
      </c>
      <c r="C1589" s="1069" t="s">
        <v>111</v>
      </c>
      <c r="D1589" s="1072">
        <v>13</v>
      </c>
      <c r="E1589" s="1070">
        <v>1587</v>
      </c>
      <c r="F1589" s="1066" t="s">
        <v>5288</v>
      </c>
      <c r="G1589" s="1067" t="s">
        <v>5289</v>
      </c>
      <c r="H1589" s="1068">
        <v>1</v>
      </c>
      <c r="I1589" s="2"/>
      <c r="K1589" s="1072"/>
    </row>
    <row r="1590" spans="1:11" x14ac:dyDescent="0.2">
      <c r="A1590" s="977" t="str">
        <f t="shared" si="48"/>
        <v>EF_13_111</v>
      </c>
      <c r="B1590" s="979">
        <f t="shared" si="49"/>
        <v>111</v>
      </c>
      <c r="C1590" s="1069" t="s">
        <v>111</v>
      </c>
      <c r="D1590" s="1072">
        <v>13</v>
      </c>
      <c r="E1590" s="1070">
        <v>1588</v>
      </c>
      <c r="F1590" s="1066" t="s">
        <v>5290</v>
      </c>
      <c r="G1590" s="1067" t="s">
        <v>5291</v>
      </c>
      <c r="H1590" s="1068">
        <v>1</v>
      </c>
      <c r="I1590" s="2"/>
      <c r="K1590" s="1072"/>
    </row>
    <row r="1591" spans="1:11" x14ac:dyDescent="0.2">
      <c r="A1591" s="977" t="str">
        <f t="shared" si="48"/>
        <v>EF_13_112</v>
      </c>
      <c r="B1591" s="979">
        <f t="shared" si="49"/>
        <v>112</v>
      </c>
      <c r="C1591" s="1069" t="s">
        <v>111</v>
      </c>
      <c r="D1591" s="1072">
        <v>13</v>
      </c>
      <c r="E1591" s="1070">
        <v>1589</v>
      </c>
      <c r="F1591" s="1066" t="s">
        <v>5292</v>
      </c>
      <c r="G1591" s="1067" t="s">
        <v>5293</v>
      </c>
      <c r="H1591" s="1068">
        <v>1</v>
      </c>
      <c r="I1591" s="2"/>
      <c r="K1591" s="1072"/>
    </row>
    <row r="1592" spans="1:11" x14ac:dyDescent="0.2">
      <c r="A1592" s="977" t="str">
        <f t="shared" si="48"/>
        <v>EF_13_113</v>
      </c>
      <c r="B1592" s="979">
        <f t="shared" si="49"/>
        <v>113</v>
      </c>
      <c r="C1592" s="1069" t="s">
        <v>111</v>
      </c>
      <c r="D1592" s="1072">
        <v>13</v>
      </c>
      <c r="E1592" s="1070">
        <v>1590</v>
      </c>
      <c r="F1592" s="1066" t="s">
        <v>5294</v>
      </c>
      <c r="G1592" s="1067" t="s">
        <v>5295</v>
      </c>
      <c r="H1592" s="1068">
        <v>1</v>
      </c>
      <c r="I1592" s="2"/>
      <c r="K1592" s="1072"/>
    </row>
    <row r="1593" spans="1:11" x14ac:dyDescent="0.2">
      <c r="A1593" s="977" t="str">
        <f t="shared" si="48"/>
        <v>EF_13_114</v>
      </c>
      <c r="B1593" s="979">
        <f t="shared" si="49"/>
        <v>114</v>
      </c>
      <c r="C1593" s="1069" t="s">
        <v>111</v>
      </c>
      <c r="D1593" s="1072">
        <v>13</v>
      </c>
      <c r="E1593" s="1070">
        <v>1591</v>
      </c>
      <c r="F1593" s="1066" t="s">
        <v>5296</v>
      </c>
      <c r="G1593" s="1067" t="s">
        <v>5297</v>
      </c>
      <c r="H1593" s="1068">
        <v>1</v>
      </c>
      <c r="I1593" s="2"/>
      <c r="K1593" s="1072"/>
    </row>
    <row r="1594" spans="1:11" x14ac:dyDescent="0.2">
      <c r="A1594" s="977" t="str">
        <f t="shared" si="48"/>
        <v>EF_13_115</v>
      </c>
      <c r="B1594" s="979">
        <f t="shared" si="49"/>
        <v>115</v>
      </c>
      <c r="C1594" s="1069" t="s">
        <v>111</v>
      </c>
      <c r="D1594" s="1072">
        <v>13</v>
      </c>
      <c r="E1594" s="1070">
        <v>1592</v>
      </c>
      <c r="F1594" s="1066" t="s">
        <v>5298</v>
      </c>
      <c r="G1594" s="1067" t="s">
        <v>5299</v>
      </c>
      <c r="H1594" s="1068">
        <v>1</v>
      </c>
      <c r="I1594" s="2"/>
      <c r="K1594" s="1072"/>
    </row>
    <row r="1595" spans="1:11" x14ac:dyDescent="0.2">
      <c r="A1595" s="977" t="str">
        <f t="shared" si="48"/>
        <v>EF_13_116</v>
      </c>
      <c r="B1595" s="979">
        <f t="shared" si="49"/>
        <v>116</v>
      </c>
      <c r="C1595" s="1069" t="s">
        <v>111</v>
      </c>
      <c r="D1595" s="1072">
        <v>13</v>
      </c>
      <c r="E1595" s="1070">
        <v>1593</v>
      </c>
      <c r="F1595" s="1066" t="s">
        <v>5300</v>
      </c>
      <c r="G1595" s="1067" t="s">
        <v>5301</v>
      </c>
      <c r="H1595" s="1068">
        <v>1</v>
      </c>
      <c r="I1595" s="2"/>
      <c r="K1595" s="1072"/>
    </row>
    <row r="1596" spans="1:11" x14ac:dyDescent="0.2">
      <c r="A1596" s="977" t="str">
        <f t="shared" si="48"/>
        <v>EF_13_117</v>
      </c>
      <c r="B1596" s="979">
        <f t="shared" si="49"/>
        <v>117</v>
      </c>
      <c r="C1596" s="1069" t="s">
        <v>111</v>
      </c>
      <c r="D1596" s="1072">
        <v>13</v>
      </c>
      <c r="E1596" s="1070">
        <v>1594</v>
      </c>
      <c r="F1596" s="1066" t="s">
        <v>5302</v>
      </c>
      <c r="G1596" s="1067" t="s">
        <v>5303</v>
      </c>
      <c r="H1596" s="1068">
        <v>1</v>
      </c>
      <c r="I1596" s="2"/>
      <c r="K1596" s="1072"/>
    </row>
    <row r="1597" spans="1:11" x14ac:dyDescent="0.2">
      <c r="A1597" s="977" t="str">
        <f t="shared" si="48"/>
        <v>EF_13_118</v>
      </c>
      <c r="B1597" s="979">
        <f t="shared" si="49"/>
        <v>118</v>
      </c>
      <c r="C1597" s="1069" t="s">
        <v>111</v>
      </c>
      <c r="D1597" s="1072">
        <v>13</v>
      </c>
      <c r="E1597" s="1070">
        <v>1595</v>
      </c>
      <c r="F1597" s="1066" t="s">
        <v>5304</v>
      </c>
      <c r="G1597" s="1067" t="s">
        <v>5305</v>
      </c>
      <c r="H1597" s="1068">
        <v>1</v>
      </c>
      <c r="I1597" s="2"/>
      <c r="K1597" s="1072"/>
    </row>
    <row r="1598" spans="1:11" x14ac:dyDescent="0.2">
      <c r="A1598" s="977" t="str">
        <f t="shared" si="48"/>
        <v>EF_13_119</v>
      </c>
      <c r="B1598" s="979">
        <f t="shared" si="49"/>
        <v>119</v>
      </c>
      <c r="C1598" s="1069" t="s">
        <v>111</v>
      </c>
      <c r="D1598" s="1072">
        <v>13</v>
      </c>
      <c r="E1598" s="1070">
        <v>1596</v>
      </c>
      <c r="F1598" s="1066" t="s">
        <v>5306</v>
      </c>
      <c r="G1598" s="1067" t="s">
        <v>5307</v>
      </c>
      <c r="H1598" s="1068">
        <v>1</v>
      </c>
      <c r="I1598" s="2"/>
      <c r="K1598" s="1072"/>
    </row>
    <row r="1599" spans="1:11" x14ac:dyDescent="0.2">
      <c r="A1599" s="977" t="str">
        <f t="shared" si="48"/>
        <v>EF_13_120</v>
      </c>
      <c r="B1599" s="979">
        <f t="shared" si="49"/>
        <v>120</v>
      </c>
      <c r="C1599" s="1069" t="s">
        <v>111</v>
      </c>
      <c r="D1599" s="1072">
        <v>13</v>
      </c>
      <c r="E1599" s="1070">
        <v>1597</v>
      </c>
      <c r="F1599" s="1066" t="s">
        <v>5308</v>
      </c>
      <c r="G1599" s="1067" t="s">
        <v>5309</v>
      </c>
      <c r="H1599" s="1068">
        <v>1</v>
      </c>
      <c r="I1599" s="2"/>
      <c r="K1599" s="1072"/>
    </row>
    <row r="1600" spans="1:11" x14ac:dyDescent="0.2">
      <c r="A1600" s="977" t="str">
        <f t="shared" si="48"/>
        <v>EF_13_121</v>
      </c>
      <c r="B1600" s="979">
        <f t="shared" si="49"/>
        <v>121</v>
      </c>
      <c r="C1600" s="1069" t="s">
        <v>111</v>
      </c>
      <c r="D1600" s="1072">
        <v>13</v>
      </c>
      <c r="E1600" s="1070">
        <v>1598</v>
      </c>
      <c r="F1600" s="1066" t="s">
        <v>5310</v>
      </c>
      <c r="G1600" s="1067" t="s">
        <v>5311</v>
      </c>
      <c r="H1600" s="1068">
        <v>1</v>
      </c>
      <c r="I1600" s="2"/>
      <c r="K1600" s="1072"/>
    </row>
    <row r="1601" spans="1:11" x14ac:dyDescent="0.2">
      <c r="A1601" s="977" t="str">
        <f t="shared" si="48"/>
        <v>EF_13_122</v>
      </c>
      <c r="B1601" s="979">
        <f t="shared" si="49"/>
        <v>122</v>
      </c>
      <c r="C1601" s="1069" t="s">
        <v>111</v>
      </c>
      <c r="D1601" s="1072">
        <v>13</v>
      </c>
      <c r="E1601" s="1070">
        <v>1599</v>
      </c>
      <c r="F1601" s="1066" t="s">
        <v>5312</v>
      </c>
      <c r="G1601" s="1067" t="s">
        <v>5313</v>
      </c>
      <c r="H1601" s="1068">
        <v>1</v>
      </c>
      <c r="I1601" s="2"/>
      <c r="K1601" s="1072"/>
    </row>
    <row r="1602" spans="1:11" x14ac:dyDescent="0.2">
      <c r="A1602" s="977" t="str">
        <f t="shared" si="48"/>
        <v>EF_13_123</v>
      </c>
      <c r="B1602" s="979">
        <f t="shared" si="49"/>
        <v>123</v>
      </c>
      <c r="C1602" s="1069" t="s">
        <v>111</v>
      </c>
      <c r="D1602" s="1072">
        <v>13</v>
      </c>
      <c r="E1602" s="1070">
        <v>1600</v>
      </c>
      <c r="F1602" s="1066" t="s">
        <v>5314</v>
      </c>
      <c r="G1602" s="1067" t="s">
        <v>5315</v>
      </c>
      <c r="H1602" s="1068">
        <v>1</v>
      </c>
      <c r="I1602" s="2"/>
      <c r="K1602" s="1072"/>
    </row>
    <row r="1603" spans="1:11" x14ac:dyDescent="0.2">
      <c r="A1603" s="977" t="str">
        <f t="shared" ref="A1603:A1666" si="50">CONCATENATE(C1603,"_",D1603,"_",B1603)</f>
        <v>EF_13_124</v>
      </c>
      <c r="B1603" s="979">
        <f t="shared" si="49"/>
        <v>124</v>
      </c>
      <c r="C1603" s="1069" t="s">
        <v>111</v>
      </c>
      <c r="D1603" s="1072">
        <v>13</v>
      </c>
      <c r="E1603" s="1070">
        <v>1601</v>
      </c>
      <c r="F1603" s="1066" t="s">
        <v>5316</v>
      </c>
      <c r="G1603" s="1067" t="s">
        <v>5317</v>
      </c>
      <c r="H1603" s="1068">
        <v>1</v>
      </c>
      <c r="I1603" s="2"/>
      <c r="K1603" s="1072"/>
    </row>
    <row r="1604" spans="1:11" x14ac:dyDescent="0.2">
      <c r="A1604" s="977" t="str">
        <f t="shared" si="50"/>
        <v>EF_13_125</v>
      </c>
      <c r="B1604" s="979">
        <f t="shared" si="49"/>
        <v>125</v>
      </c>
      <c r="C1604" s="1069" t="s">
        <v>111</v>
      </c>
      <c r="D1604" s="1072">
        <v>13</v>
      </c>
      <c r="E1604" s="1070">
        <v>1602</v>
      </c>
      <c r="F1604" s="1066" t="s">
        <v>5318</v>
      </c>
      <c r="G1604" s="1067" t="s">
        <v>5319</v>
      </c>
      <c r="H1604" s="1068">
        <v>1</v>
      </c>
      <c r="I1604" s="2"/>
      <c r="K1604" s="1072"/>
    </row>
    <row r="1605" spans="1:11" x14ac:dyDescent="0.2">
      <c r="A1605" s="977" t="str">
        <f t="shared" si="50"/>
        <v>EF_14_1</v>
      </c>
      <c r="B1605" s="979">
        <f t="shared" ref="B1605:B1668" si="51">IF(D1605&lt;&gt;"",IF(D1605=D1604,B1604+1,1),0)</f>
        <v>1</v>
      </c>
      <c r="C1605" s="1069" t="s">
        <v>111</v>
      </c>
      <c r="D1605" s="1072">
        <v>14</v>
      </c>
      <c r="E1605" s="1070">
        <v>1603</v>
      </c>
      <c r="F1605" s="1066" t="s">
        <v>5320</v>
      </c>
      <c r="G1605" s="1067" t="s">
        <v>5321</v>
      </c>
      <c r="H1605" s="1068">
        <v>1</v>
      </c>
      <c r="I1605" s="2"/>
      <c r="K1605" s="1072"/>
    </row>
    <row r="1606" spans="1:11" x14ac:dyDescent="0.2">
      <c r="A1606" s="977" t="str">
        <f t="shared" si="50"/>
        <v>EF_14_2</v>
      </c>
      <c r="B1606" s="979">
        <f t="shared" si="51"/>
        <v>2</v>
      </c>
      <c r="C1606" s="1069" t="s">
        <v>111</v>
      </c>
      <c r="D1606" s="1072">
        <v>14</v>
      </c>
      <c r="E1606" s="1070">
        <v>1604</v>
      </c>
      <c r="F1606" s="1066" t="s">
        <v>5322</v>
      </c>
      <c r="G1606" s="1067" t="s">
        <v>5323</v>
      </c>
      <c r="H1606" s="1068">
        <v>1</v>
      </c>
      <c r="I1606" s="2"/>
      <c r="K1606" s="1072"/>
    </row>
    <row r="1607" spans="1:11" x14ac:dyDescent="0.2">
      <c r="A1607" s="977" t="str">
        <f t="shared" si="50"/>
        <v>EF_14_3</v>
      </c>
      <c r="B1607" s="979">
        <f t="shared" si="51"/>
        <v>3</v>
      </c>
      <c r="C1607" s="1069" t="s">
        <v>111</v>
      </c>
      <c r="D1607" s="1072">
        <v>14</v>
      </c>
      <c r="E1607" s="1070">
        <v>1605</v>
      </c>
      <c r="F1607" s="1066" t="s">
        <v>5324</v>
      </c>
      <c r="G1607" s="1067" t="s">
        <v>5325</v>
      </c>
      <c r="H1607" s="1068">
        <v>1</v>
      </c>
      <c r="I1607" s="2"/>
      <c r="K1607" s="1072"/>
    </row>
    <row r="1608" spans="1:11" x14ac:dyDescent="0.2">
      <c r="A1608" s="977" t="str">
        <f t="shared" si="50"/>
        <v>EF_14_4</v>
      </c>
      <c r="B1608" s="979">
        <f t="shared" si="51"/>
        <v>4</v>
      </c>
      <c r="C1608" s="1069" t="s">
        <v>111</v>
      </c>
      <c r="D1608" s="1072">
        <v>14</v>
      </c>
      <c r="E1608" s="1070">
        <v>1606</v>
      </c>
      <c r="F1608" s="1066" t="s">
        <v>5326</v>
      </c>
      <c r="G1608" s="1067" t="s">
        <v>5327</v>
      </c>
      <c r="H1608" s="1068">
        <v>1</v>
      </c>
      <c r="I1608" s="2"/>
      <c r="K1608" s="1072"/>
    </row>
    <row r="1609" spans="1:11" x14ac:dyDescent="0.2">
      <c r="A1609" s="977" t="str">
        <f t="shared" si="50"/>
        <v>EF_14_5</v>
      </c>
      <c r="B1609" s="979">
        <f t="shared" si="51"/>
        <v>5</v>
      </c>
      <c r="C1609" s="1069" t="s">
        <v>111</v>
      </c>
      <c r="D1609" s="1072">
        <v>14</v>
      </c>
      <c r="E1609" s="1070">
        <v>1607</v>
      </c>
      <c r="F1609" s="1066" t="s">
        <v>5328</v>
      </c>
      <c r="G1609" s="1067" t="s">
        <v>5329</v>
      </c>
      <c r="H1609" s="1068">
        <v>1</v>
      </c>
      <c r="I1609" s="2"/>
      <c r="K1609" s="1072"/>
    </row>
    <row r="1610" spans="1:11" x14ac:dyDescent="0.2">
      <c r="A1610" s="977" t="str">
        <f t="shared" si="50"/>
        <v>EF_14_6</v>
      </c>
      <c r="B1610" s="979">
        <f t="shared" si="51"/>
        <v>6</v>
      </c>
      <c r="C1610" s="1069" t="s">
        <v>111</v>
      </c>
      <c r="D1610" s="1072">
        <v>14</v>
      </c>
      <c r="E1610" s="1070">
        <v>1608</v>
      </c>
      <c r="F1610" s="1066" t="s">
        <v>5330</v>
      </c>
      <c r="G1610" s="1067" t="s">
        <v>5331</v>
      </c>
      <c r="H1610" s="1068">
        <v>1</v>
      </c>
      <c r="I1610" s="2"/>
      <c r="K1610" s="1072"/>
    </row>
    <row r="1611" spans="1:11" x14ac:dyDescent="0.2">
      <c r="A1611" s="977" t="str">
        <f t="shared" si="50"/>
        <v>EF_14_7</v>
      </c>
      <c r="B1611" s="979">
        <f t="shared" si="51"/>
        <v>7</v>
      </c>
      <c r="C1611" s="1069" t="s">
        <v>111</v>
      </c>
      <c r="D1611" s="1072">
        <v>14</v>
      </c>
      <c r="E1611" s="1070">
        <v>1609</v>
      </c>
      <c r="F1611" s="1066" t="s">
        <v>5332</v>
      </c>
      <c r="G1611" s="1067" t="s">
        <v>5333</v>
      </c>
      <c r="H1611" s="1068">
        <v>1</v>
      </c>
      <c r="I1611" s="2"/>
      <c r="K1611" s="1072"/>
    </row>
    <row r="1612" spans="1:11" x14ac:dyDescent="0.2">
      <c r="A1612" s="977" t="str">
        <f t="shared" si="50"/>
        <v>EF_14_8</v>
      </c>
      <c r="B1612" s="979">
        <f t="shared" si="51"/>
        <v>8</v>
      </c>
      <c r="C1612" s="1069" t="s">
        <v>111</v>
      </c>
      <c r="D1612" s="1072">
        <v>14</v>
      </c>
      <c r="E1612" s="1070">
        <v>1610</v>
      </c>
      <c r="F1612" s="1066" t="s">
        <v>5334</v>
      </c>
      <c r="G1612" s="1067" t="s">
        <v>5335</v>
      </c>
      <c r="H1612" s="1068">
        <v>1</v>
      </c>
      <c r="I1612" s="2"/>
      <c r="K1612" s="1072"/>
    </row>
    <row r="1613" spans="1:11" x14ac:dyDescent="0.2">
      <c r="A1613" s="977" t="str">
        <f t="shared" si="50"/>
        <v>EF_14_9</v>
      </c>
      <c r="B1613" s="979">
        <f t="shared" si="51"/>
        <v>9</v>
      </c>
      <c r="C1613" s="1069" t="s">
        <v>111</v>
      </c>
      <c r="D1613" s="1072">
        <v>14</v>
      </c>
      <c r="E1613" s="1070">
        <v>1611</v>
      </c>
      <c r="F1613" s="1066" t="s">
        <v>5336</v>
      </c>
      <c r="G1613" s="1067" t="s">
        <v>5337</v>
      </c>
      <c r="H1613" s="1068">
        <v>1</v>
      </c>
      <c r="I1613" s="2"/>
      <c r="K1613" s="1072"/>
    </row>
    <row r="1614" spans="1:11" x14ac:dyDescent="0.2">
      <c r="A1614" s="977" t="str">
        <f t="shared" si="50"/>
        <v>EF_14_10</v>
      </c>
      <c r="B1614" s="979">
        <f t="shared" si="51"/>
        <v>10</v>
      </c>
      <c r="C1614" s="1069" t="s">
        <v>111</v>
      </c>
      <c r="D1614" s="1072">
        <v>14</v>
      </c>
      <c r="E1614" s="1070">
        <v>1612</v>
      </c>
      <c r="F1614" s="1066" t="s">
        <v>5338</v>
      </c>
      <c r="G1614" s="1067" t="s">
        <v>5339</v>
      </c>
      <c r="H1614" s="1068">
        <v>1</v>
      </c>
      <c r="I1614" s="2"/>
      <c r="K1614" s="1072"/>
    </row>
    <row r="1615" spans="1:11" x14ac:dyDescent="0.2">
      <c r="A1615" s="977" t="str">
        <f t="shared" si="50"/>
        <v>EF_14_11</v>
      </c>
      <c r="B1615" s="979">
        <f t="shared" si="51"/>
        <v>11</v>
      </c>
      <c r="C1615" s="1069" t="s">
        <v>111</v>
      </c>
      <c r="D1615" s="1072">
        <v>14</v>
      </c>
      <c r="E1615" s="1070">
        <v>1613</v>
      </c>
      <c r="F1615" s="1066" t="s">
        <v>5340</v>
      </c>
      <c r="G1615" s="1067" t="s">
        <v>5341</v>
      </c>
      <c r="H1615" s="1068">
        <v>1</v>
      </c>
      <c r="I1615" s="2"/>
      <c r="K1615" s="1072"/>
    </row>
    <row r="1616" spans="1:11" x14ac:dyDescent="0.2">
      <c r="A1616" s="977" t="str">
        <f t="shared" si="50"/>
        <v>EF_14_12</v>
      </c>
      <c r="B1616" s="979">
        <f t="shared" si="51"/>
        <v>12</v>
      </c>
      <c r="C1616" s="1069" t="s">
        <v>111</v>
      </c>
      <c r="D1616" s="1072">
        <v>14</v>
      </c>
      <c r="E1616" s="1070">
        <v>1614</v>
      </c>
      <c r="F1616" s="1066" t="s">
        <v>5342</v>
      </c>
      <c r="G1616" s="1067" t="s">
        <v>5343</v>
      </c>
      <c r="H1616" s="1068">
        <v>1</v>
      </c>
      <c r="I1616" s="2"/>
      <c r="K1616" s="1072"/>
    </row>
    <row r="1617" spans="1:11" x14ac:dyDescent="0.2">
      <c r="A1617" s="977" t="str">
        <f t="shared" si="50"/>
        <v>EF_14_13</v>
      </c>
      <c r="B1617" s="979">
        <f t="shared" si="51"/>
        <v>13</v>
      </c>
      <c r="C1617" s="1069" t="s">
        <v>111</v>
      </c>
      <c r="D1617" s="1072">
        <v>14</v>
      </c>
      <c r="E1617" s="1070">
        <v>1615</v>
      </c>
      <c r="F1617" s="1066" t="s">
        <v>5344</v>
      </c>
      <c r="G1617" s="1067" t="s">
        <v>5345</v>
      </c>
      <c r="H1617" s="1068">
        <v>1</v>
      </c>
      <c r="I1617" s="2"/>
      <c r="K1617" s="1072"/>
    </row>
    <row r="1618" spans="1:11" x14ac:dyDescent="0.2">
      <c r="A1618" s="977" t="str">
        <f t="shared" si="50"/>
        <v>EF_14_14</v>
      </c>
      <c r="B1618" s="979">
        <f t="shared" si="51"/>
        <v>14</v>
      </c>
      <c r="C1618" s="1069" t="s">
        <v>111</v>
      </c>
      <c r="D1618" s="1072">
        <v>14</v>
      </c>
      <c r="E1618" s="1070">
        <v>1616</v>
      </c>
      <c r="F1618" s="1066" t="s">
        <v>5346</v>
      </c>
      <c r="G1618" s="1067" t="s">
        <v>5347</v>
      </c>
      <c r="H1618" s="1068">
        <v>1</v>
      </c>
      <c r="I1618" s="2"/>
      <c r="K1618" s="1072"/>
    </row>
    <row r="1619" spans="1:11" x14ac:dyDescent="0.2">
      <c r="A1619" s="977" t="str">
        <f t="shared" si="50"/>
        <v>EF_14_15</v>
      </c>
      <c r="B1619" s="979">
        <f t="shared" si="51"/>
        <v>15</v>
      </c>
      <c r="C1619" s="1069" t="s">
        <v>111</v>
      </c>
      <c r="D1619" s="1072">
        <v>14</v>
      </c>
      <c r="E1619" s="1070">
        <v>1617</v>
      </c>
      <c r="F1619" s="1066" t="s">
        <v>5348</v>
      </c>
      <c r="G1619" s="1067" t="s">
        <v>5349</v>
      </c>
      <c r="H1619" s="1068">
        <v>1</v>
      </c>
      <c r="I1619" s="2"/>
      <c r="K1619" s="1072"/>
    </row>
    <row r="1620" spans="1:11" x14ac:dyDescent="0.2">
      <c r="A1620" s="977" t="str">
        <f t="shared" si="50"/>
        <v>EF_14_16</v>
      </c>
      <c r="B1620" s="979">
        <f t="shared" si="51"/>
        <v>16</v>
      </c>
      <c r="C1620" s="1069" t="s">
        <v>111</v>
      </c>
      <c r="D1620" s="1072">
        <v>14</v>
      </c>
      <c r="E1620" s="1070">
        <v>1618</v>
      </c>
      <c r="F1620" s="1066" t="s">
        <v>5350</v>
      </c>
      <c r="G1620" s="1067" t="s">
        <v>5351</v>
      </c>
      <c r="H1620" s="1068">
        <v>1</v>
      </c>
      <c r="I1620" s="2"/>
      <c r="K1620" s="1072"/>
    </row>
    <row r="1621" spans="1:11" x14ac:dyDescent="0.2">
      <c r="A1621" s="977" t="str">
        <f t="shared" si="50"/>
        <v>EF_14_17</v>
      </c>
      <c r="B1621" s="979">
        <f t="shared" si="51"/>
        <v>17</v>
      </c>
      <c r="C1621" s="1069" t="s">
        <v>111</v>
      </c>
      <c r="D1621" s="1072">
        <v>14</v>
      </c>
      <c r="E1621" s="1070">
        <v>1619</v>
      </c>
      <c r="F1621" s="1066" t="s">
        <v>5352</v>
      </c>
      <c r="G1621" s="1067" t="s">
        <v>5353</v>
      </c>
      <c r="H1621" s="1068">
        <v>1</v>
      </c>
      <c r="I1621" s="2"/>
      <c r="K1621" s="1072"/>
    </row>
    <row r="1622" spans="1:11" x14ac:dyDescent="0.2">
      <c r="A1622" s="977" t="str">
        <f t="shared" si="50"/>
        <v>EF_14_18</v>
      </c>
      <c r="B1622" s="979">
        <f t="shared" si="51"/>
        <v>18</v>
      </c>
      <c r="C1622" s="1069" t="s">
        <v>111</v>
      </c>
      <c r="D1622" s="1072">
        <v>14</v>
      </c>
      <c r="E1622" s="1070">
        <v>1620</v>
      </c>
      <c r="F1622" s="1066" t="s">
        <v>5354</v>
      </c>
      <c r="G1622" s="1067" t="s">
        <v>5355</v>
      </c>
      <c r="H1622" s="1068">
        <v>1</v>
      </c>
      <c r="I1622" s="2"/>
      <c r="K1622" s="1072"/>
    </row>
    <row r="1623" spans="1:11" x14ac:dyDescent="0.2">
      <c r="A1623" s="977" t="str">
        <f t="shared" si="50"/>
        <v>EF_14_19</v>
      </c>
      <c r="B1623" s="979">
        <f t="shared" si="51"/>
        <v>19</v>
      </c>
      <c r="C1623" s="1069" t="s">
        <v>111</v>
      </c>
      <c r="D1623" s="1072">
        <v>14</v>
      </c>
      <c r="E1623" s="1070">
        <v>1621</v>
      </c>
      <c r="F1623" s="1066" t="s">
        <v>5356</v>
      </c>
      <c r="G1623" s="1067" t="s">
        <v>5357</v>
      </c>
      <c r="H1623" s="1068">
        <v>1</v>
      </c>
      <c r="I1623" s="2"/>
      <c r="K1623" s="1072"/>
    </row>
    <row r="1624" spans="1:11" x14ac:dyDescent="0.2">
      <c r="A1624" s="977" t="str">
        <f t="shared" si="50"/>
        <v>EF_14_20</v>
      </c>
      <c r="B1624" s="979">
        <f t="shared" si="51"/>
        <v>20</v>
      </c>
      <c r="C1624" s="1069" t="s">
        <v>111</v>
      </c>
      <c r="D1624" s="1072">
        <v>14</v>
      </c>
      <c r="E1624" s="1070">
        <v>1622</v>
      </c>
      <c r="F1624" s="1066" t="s">
        <v>5358</v>
      </c>
      <c r="G1624" s="1067" t="s">
        <v>5359</v>
      </c>
      <c r="H1624" s="1068">
        <v>1</v>
      </c>
      <c r="I1624" s="2"/>
      <c r="K1624" s="1072"/>
    </row>
    <row r="1625" spans="1:11" x14ac:dyDescent="0.2">
      <c r="A1625" s="977" t="str">
        <f t="shared" si="50"/>
        <v>EF_14_21</v>
      </c>
      <c r="B1625" s="979">
        <f t="shared" si="51"/>
        <v>21</v>
      </c>
      <c r="C1625" s="1069" t="s">
        <v>111</v>
      </c>
      <c r="D1625" s="1072">
        <v>14</v>
      </c>
      <c r="E1625" s="1070">
        <v>1623</v>
      </c>
      <c r="F1625" s="1066" t="s">
        <v>5360</v>
      </c>
      <c r="G1625" s="1067" t="s">
        <v>5361</v>
      </c>
      <c r="H1625" s="1068">
        <v>1</v>
      </c>
      <c r="I1625" s="2"/>
      <c r="K1625" s="1072"/>
    </row>
    <row r="1626" spans="1:11" x14ac:dyDescent="0.2">
      <c r="A1626" s="977" t="str">
        <f t="shared" si="50"/>
        <v>EF_14_22</v>
      </c>
      <c r="B1626" s="979">
        <f t="shared" si="51"/>
        <v>22</v>
      </c>
      <c r="C1626" s="1069" t="s">
        <v>111</v>
      </c>
      <c r="D1626" s="1072">
        <v>14</v>
      </c>
      <c r="E1626" s="1070">
        <v>1624</v>
      </c>
      <c r="F1626" s="1066" t="s">
        <v>5362</v>
      </c>
      <c r="G1626" s="1067" t="s">
        <v>5363</v>
      </c>
      <c r="H1626" s="1068">
        <v>1</v>
      </c>
      <c r="I1626" s="2"/>
      <c r="K1626" s="1072"/>
    </row>
    <row r="1627" spans="1:11" x14ac:dyDescent="0.2">
      <c r="A1627" s="977" t="str">
        <f t="shared" si="50"/>
        <v>EF_14_23</v>
      </c>
      <c r="B1627" s="979">
        <f t="shared" si="51"/>
        <v>23</v>
      </c>
      <c r="C1627" s="1069" t="s">
        <v>111</v>
      </c>
      <c r="D1627" s="1072">
        <v>14</v>
      </c>
      <c r="E1627" s="1070">
        <v>1625</v>
      </c>
      <c r="F1627" s="1066" t="s">
        <v>5364</v>
      </c>
      <c r="G1627" s="1067" t="s">
        <v>5365</v>
      </c>
      <c r="H1627" s="1068">
        <v>1</v>
      </c>
      <c r="I1627" s="2"/>
      <c r="K1627" s="1072"/>
    </row>
    <row r="1628" spans="1:11" x14ac:dyDescent="0.2">
      <c r="A1628" s="977" t="str">
        <f t="shared" si="50"/>
        <v>EF_14_24</v>
      </c>
      <c r="B1628" s="979">
        <f t="shared" si="51"/>
        <v>24</v>
      </c>
      <c r="C1628" s="1069" t="s">
        <v>111</v>
      </c>
      <c r="D1628" s="1072">
        <v>14</v>
      </c>
      <c r="E1628" s="1070">
        <v>1626</v>
      </c>
      <c r="F1628" s="1066" t="s">
        <v>5366</v>
      </c>
      <c r="G1628" s="1067" t="s">
        <v>5367</v>
      </c>
      <c r="H1628" s="1068">
        <v>1</v>
      </c>
      <c r="I1628" s="2"/>
      <c r="K1628" s="1072"/>
    </row>
    <row r="1629" spans="1:11" x14ac:dyDescent="0.2">
      <c r="A1629" s="977" t="str">
        <f t="shared" si="50"/>
        <v>EF_14_25</v>
      </c>
      <c r="B1629" s="979">
        <f t="shared" si="51"/>
        <v>25</v>
      </c>
      <c r="C1629" s="1069" t="s">
        <v>111</v>
      </c>
      <c r="D1629" s="1072">
        <v>14</v>
      </c>
      <c r="E1629" s="1070">
        <v>1627</v>
      </c>
      <c r="F1629" s="1066" t="s">
        <v>5368</v>
      </c>
      <c r="G1629" s="1067" t="s">
        <v>5369</v>
      </c>
      <c r="H1629" s="1068">
        <v>1</v>
      </c>
      <c r="I1629" s="2"/>
      <c r="K1629" s="1072"/>
    </row>
    <row r="1630" spans="1:11" x14ac:dyDescent="0.2">
      <c r="A1630" s="977" t="str">
        <f t="shared" si="50"/>
        <v>EF_14_26</v>
      </c>
      <c r="B1630" s="979">
        <f t="shared" si="51"/>
        <v>26</v>
      </c>
      <c r="C1630" s="1069" t="s">
        <v>111</v>
      </c>
      <c r="D1630" s="1072">
        <v>14</v>
      </c>
      <c r="E1630" s="1070">
        <v>1628</v>
      </c>
      <c r="F1630" s="1066" t="s">
        <v>5370</v>
      </c>
      <c r="G1630" s="1067" t="s">
        <v>5371</v>
      </c>
      <c r="H1630" s="1068">
        <v>1</v>
      </c>
      <c r="I1630" s="2"/>
      <c r="K1630" s="1072"/>
    </row>
    <row r="1631" spans="1:11" x14ac:dyDescent="0.2">
      <c r="A1631" s="977" t="str">
        <f t="shared" si="50"/>
        <v>EF_14_27</v>
      </c>
      <c r="B1631" s="979">
        <f t="shared" si="51"/>
        <v>27</v>
      </c>
      <c r="C1631" s="1069" t="s">
        <v>111</v>
      </c>
      <c r="D1631" s="1072">
        <v>14</v>
      </c>
      <c r="E1631" s="1070">
        <v>1629</v>
      </c>
      <c r="F1631" s="1066" t="s">
        <v>5372</v>
      </c>
      <c r="G1631" s="1067" t="s">
        <v>5373</v>
      </c>
      <c r="H1631" s="1068">
        <v>1</v>
      </c>
      <c r="I1631" s="2"/>
      <c r="K1631" s="1072"/>
    </row>
    <row r="1632" spans="1:11" x14ac:dyDescent="0.2">
      <c r="A1632" s="977" t="str">
        <f t="shared" si="50"/>
        <v>EF_14_28</v>
      </c>
      <c r="B1632" s="979">
        <f t="shared" si="51"/>
        <v>28</v>
      </c>
      <c r="C1632" s="1069" t="s">
        <v>111</v>
      </c>
      <c r="D1632" s="1072">
        <v>14</v>
      </c>
      <c r="E1632" s="1070">
        <v>1630</v>
      </c>
      <c r="F1632" s="1066" t="s">
        <v>5374</v>
      </c>
      <c r="G1632" s="1067" t="s">
        <v>5375</v>
      </c>
      <c r="H1632" s="1068">
        <v>1</v>
      </c>
      <c r="I1632" s="2"/>
      <c r="K1632" s="1072"/>
    </row>
    <row r="1633" spans="1:11" x14ac:dyDescent="0.2">
      <c r="A1633" s="977" t="str">
        <f t="shared" si="50"/>
        <v>EF_14_29</v>
      </c>
      <c r="B1633" s="979">
        <f t="shared" si="51"/>
        <v>29</v>
      </c>
      <c r="C1633" s="1069" t="s">
        <v>111</v>
      </c>
      <c r="D1633" s="1072">
        <v>14</v>
      </c>
      <c r="E1633" s="1070">
        <v>1631</v>
      </c>
      <c r="F1633" s="1066" t="s">
        <v>5376</v>
      </c>
      <c r="G1633" s="1067" t="s">
        <v>5377</v>
      </c>
      <c r="H1633" s="1068">
        <v>1</v>
      </c>
      <c r="I1633" s="2"/>
      <c r="K1633" s="1072"/>
    </row>
    <row r="1634" spans="1:11" x14ac:dyDescent="0.2">
      <c r="A1634" s="977" t="str">
        <f t="shared" si="50"/>
        <v>EF_14_30</v>
      </c>
      <c r="B1634" s="979">
        <f t="shared" si="51"/>
        <v>30</v>
      </c>
      <c r="C1634" s="1069" t="s">
        <v>111</v>
      </c>
      <c r="D1634" s="1072">
        <v>14</v>
      </c>
      <c r="E1634" s="1070">
        <v>1632</v>
      </c>
      <c r="F1634" s="1066" t="s">
        <v>5378</v>
      </c>
      <c r="G1634" s="1067" t="s">
        <v>5379</v>
      </c>
      <c r="H1634" s="1068">
        <v>1</v>
      </c>
      <c r="I1634" s="2"/>
      <c r="K1634" s="1072"/>
    </row>
    <row r="1635" spans="1:11" x14ac:dyDescent="0.2">
      <c r="A1635" s="977" t="str">
        <f t="shared" si="50"/>
        <v>EF_14_31</v>
      </c>
      <c r="B1635" s="979">
        <f t="shared" si="51"/>
        <v>31</v>
      </c>
      <c r="C1635" s="1069" t="s">
        <v>111</v>
      </c>
      <c r="D1635" s="1072">
        <v>14</v>
      </c>
      <c r="E1635" s="1070">
        <v>1633</v>
      </c>
      <c r="F1635" s="1066" t="s">
        <v>5380</v>
      </c>
      <c r="G1635" s="1067" t="s">
        <v>5381</v>
      </c>
      <c r="H1635" s="1068">
        <v>1</v>
      </c>
      <c r="I1635" s="2"/>
      <c r="K1635" s="1072"/>
    </row>
    <row r="1636" spans="1:11" x14ac:dyDescent="0.2">
      <c r="A1636" s="977" t="str">
        <f t="shared" si="50"/>
        <v>EF_14_32</v>
      </c>
      <c r="B1636" s="979">
        <f t="shared" si="51"/>
        <v>32</v>
      </c>
      <c r="C1636" s="1069" t="s">
        <v>111</v>
      </c>
      <c r="D1636" s="1072">
        <v>14</v>
      </c>
      <c r="E1636" s="1070">
        <v>1634</v>
      </c>
      <c r="F1636" s="1066" t="s">
        <v>5382</v>
      </c>
      <c r="G1636" s="1067" t="s">
        <v>5383</v>
      </c>
      <c r="H1636" s="1068">
        <v>1</v>
      </c>
      <c r="I1636" s="2"/>
      <c r="K1636" s="1072"/>
    </row>
    <row r="1637" spans="1:11" x14ac:dyDescent="0.2">
      <c r="A1637" s="977" t="str">
        <f t="shared" si="50"/>
        <v>EF_14_33</v>
      </c>
      <c r="B1637" s="979">
        <f t="shared" si="51"/>
        <v>33</v>
      </c>
      <c r="C1637" s="1069" t="s">
        <v>111</v>
      </c>
      <c r="D1637" s="1072">
        <v>14</v>
      </c>
      <c r="E1637" s="1070">
        <v>1635</v>
      </c>
      <c r="F1637" s="1066" t="s">
        <v>5384</v>
      </c>
      <c r="G1637" s="1067" t="s">
        <v>5385</v>
      </c>
      <c r="H1637" s="1068">
        <v>1</v>
      </c>
      <c r="I1637" s="2"/>
      <c r="K1637" s="1072"/>
    </row>
    <row r="1638" spans="1:11" x14ac:dyDescent="0.2">
      <c r="A1638" s="977" t="str">
        <f t="shared" si="50"/>
        <v>EF_14_34</v>
      </c>
      <c r="B1638" s="979">
        <f t="shared" si="51"/>
        <v>34</v>
      </c>
      <c r="C1638" s="1069" t="s">
        <v>111</v>
      </c>
      <c r="D1638" s="1072">
        <v>14</v>
      </c>
      <c r="E1638" s="1070">
        <v>1636</v>
      </c>
      <c r="F1638" s="1066" t="s">
        <v>5386</v>
      </c>
      <c r="G1638" s="1067" t="s">
        <v>5387</v>
      </c>
      <c r="H1638" s="1068">
        <v>1</v>
      </c>
      <c r="I1638" s="2"/>
      <c r="K1638" s="1072"/>
    </row>
    <row r="1639" spans="1:11" x14ac:dyDescent="0.2">
      <c r="A1639" s="977" t="str">
        <f t="shared" si="50"/>
        <v>EF_14_35</v>
      </c>
      <c r="B1639" s="979">
        <f t="shared" si="51"/>
        <v>35</v>
      </c>
      <c r="C1639" s="1069" t="s">
        <v>111</v>
      </c>
      <c r="D1639" s="1072">
        <v>14</v>
      </c>
      <c r="E1639" s="1070">
        <v>1637</v>
      </c>
      <c r="F1639" s="1066" t="s">
        <v>5388</v>
      </c>
      <c r="G1639" s="1067" t="s">
        <v>5389</v>
      </c>
      <c r="H1639" s="1068">
        <v>1</v>
      </c>
      <c r="I1639" s="2"/>
      <c r="K1639" s="1072"/>
    </row>
    <row r="1640" spans="1:11" x14ac:dyDescent="0.2">
      <c r="A1640" s="977" t="str">
        <f t="shared" si="50"/>
        <v>EF_14_36</v>
      </c>
      <c r="B1640" s="979">
        <f t="shared" si="51"/>
        <v>36</v>
      </c>
      <c r="C1640" s="1069" t="s">
        <v>111</v>
      </c>
      <c r="D1640" s="1072">
        <v>14</v>
      </c>
      <c r="E1640" s="1070">
        <v>1638</v>
      </c>
      <c r="F1640" s="1066" t="s">
        <v>5390</v>
      </c>
      <c r="G1640" s="1067" t="s">
        <v>5391</v>
      </c>
      <c r="H1640" s="1068">
        <v>1</v>
      </c>
      <c r="I1640" s="2"/>
      <c r="K1640" s="1072"/>
    </row>
    <row r="1641" spans="1:11" x14ac:dyDescent="0.2">
      <c r="A1641" s="977" t="str">
        <f t="shared" si="50"/>
        <v>EF_14_37</v>
      </c>
      <c r="B1641" s="979">
        <f t="shared" si="51"/>
        <v>37</v>
      </c>
      <c r="C1641" s="1069" t="s">
        <v>111</v>
      </c>
      <c r="D1641" s="1072">
        <v>14</v>
      </c>
      <c r="E1641" s="1070">
        <v>1639</v>
      </c>
      <c r="F1641" s="1066" t="s">
        <v>5392</v>
      </c>
      <c r="G1641" s="1067" t="s">
        <v>5393</v>
      </c>
      <c r="H1641" s="1068">
        <v>1</v>
      </c>
      <c r="I1641" s="2"/>
      <c r="K1641" s="1072"/>
    </row>
    <row r="1642" spans="1:11" x14ac:dyDescent="0.2">
      <c r="A1642" s="977" t="str">
        <f t="shared" si="50"/>
        <v>EF_14_38</v>
      </c>
      <c r="B1642" s="979">
        <f t="shared" si="51"/>
        <v>38</v>
      </c>
      <c r="C1642" s="1069" t="s">
        <v>111</v>
      </c>
      <c r="D1642" s="1072">
        <v>14</v>
      </c>
      <c r="E1642" s="1070">
        <v>1640</v>
      </c>
      <c r="F1642" s="1066" t="s">
        <v>5394</v>
      </c>
      <c r="G1642" s="1067" t="s">
        <v>5395</v>
      </c>
      <c r="H1642" s="1068">
        <v>1</v>
      </c>
      <c r="I1642" s="2"/>
      <c r="K1642" s="1072"/>
    </row>
    <row r="1643" spans="1:11" x14ac:dyDescent="0.2">
      <c r="A1643" s="977" t="str">
        <f t="shared" si="50"/>
        <v>EF_14_39</v>
      </c>
      <c r="B1643" s="979">
        <f t="shared" si="51"/>
        <v>39</v>
      </c>
      <c r="C1643" s="1069" t="s">
        <v>111</v>
      </c>
      <c r="D1643" s="1072">
        <v>14</v>
      </c>
      <c r="E1643" s="1070">
        <v>1641</v>
      </c>
      <c r="F1643" s="1066" t="s">
        <v>5396</v>
      </c>
      <c r="G1643" s="1067" t="s">
        <v>5397</v>
      </c>
      <c r="H1643" s="1068">
        <v>1</v>
      </c>
      <c r="I1643" s="2"/>
      <c r="K1643" s="1072"/>
    </row>
    <row r="1644" spans="1:11" x14ac:dyDescent="0.2">
      <c r="A1644" s="977" t="str">
        <f t="shared" si="50"/>
        <v>EF_14_40</v>
      </c>
      <c r="B1644" s="979">
        <f t="shared" si="51"/>
        <v>40</v>
      </c>
      <c r="C1644" s="1069" t="s">
        <v>111</v>
      </c>
      <c r="D1644" s="1072">
        <v>14</v>
      </c>
      <c r="E1644" s="1070">
        <v>1642</v>
      </c>
      <c r="F1644" s="1066" t="s">
        <v>5398</v>
      </c>
      <c r="G1644" s="1067" t="s">
        <v>5399</v>
      </c>
      <c r="H1644" s="1068">
        <v>1</v>
      </c>
      <c r="I1644" s="2"/>
      <c r="K1644" s="1072"/>
    </row>
    <row r="1645" spans="1:11" x14ac:dyDescent="0.2">
      <c r="A1645" s="977" t="str">
        <f t="shared" si="50"/>
        <v>EF_14_41</v>
      </c>
      <c r="B1645" s="979">
        <f t="shared" si="51"/>
        <v>41</v>
      </c>
      <c r="C1645" s="1069" t="s">
        <v>111</v>
      </c>
      <c r="D1645" s="1072">
        <v>14</v>
      </c>
      <c r="E1645" s="1070">
        <v>1643</v>
      </c>
      <c r="F1645" s="1066" t="s">
        <v>5400</v>
      </c>
      <c r="G1645" s="1067" t="s">
        <v>5401</v>
      </c>
      <c r="H1645" s="1068">
        <v>1</v>
      </c>
      <c r="I1645" s="2"/>
      <c r="K1645" s="1072"/>
    </row>
    <row r="1646" spans="1:11" x14ac:dyDescent="0.2">
      <c r="A1646" s="977" t="str">
        <f t="shared" si="50"/>
        <v>EF_14_42</v>
      </c>
      <c r="B1646" s="979">
        <f t="shared" si="51"/>
        <v>42</v>
      </c>
      <c r="C1646" s="1069" t="s">
        <v>111</v>
      </c>
      <c r="D1646" s="1072">
        <v>14</v>
      </c>
      <c r="E1646" s="1070">
        <v>1644</v>
      </c>
      <c r="F1646" s="1066" t="s">
        <v>5402</v>
      </c>
      <c r="G1646" s="1067" t="s">
        <v>5403</v>
      </c>
      <c r="H1646" s="1068">
        <v>1</v>
      </c>
      <c r="I1646" s="2"/>
      <c r="K1646" s="1072"/>
    </row>
    <row r="1647" spans="1:11" x14ac:dyDescent="0.2">
      <c r="A1647" s="977" t="str">
        <f t="shared" si="50"/>
        <v>EF_14_43</v>
      </c>
      <c r="B1647" s="979">
        <f t="shared" si="51"/>
        <v>43</v>
      </c>
      <c r="C1647" s="1069" t="s">
        <v>111</v>
      </c>
      <c r="D1647" s="1072">
        <v>14</v>
      </c>
      <c r="E1647" s="1070">
        <v>1645</v>
      </c>
      <c r="F1647" s="1066" t="s">
        <v>5404</v>
      </c>
      <c r="G1647" s="1067" t="s">
        <v>5405</v>
      </c>
      <c r="H1647" s="1068">
        <v>1</v>
      </c>
      <c r="I1647" s="2"/>
      <c r="K1647" s="1072"/>
    </row>
    <row r="1648" spans="1:11" x14ac:dyDescent="0.2">
      <c r="A1648" s="977" t="str">
        <f t="shared" si="50"/>
        <v>EF_14_44</v>
      </c>
      <c r="B1648" s="979">
        <f t="shared" si="51"/>
        <v>44</v>
      </c>
      <c r="C1648" s="1069" t="s">
        <v>111</v>
      </c>
      <c r="D1648" s="1072">
        <v>14</v>
      </c>
      <c r="E1648" s="1070">
        <v>1646</v>
      </c>
      <c r="F1648" s="1066" t="s">
        <v>5406</v>
      </c>
      <c r="G1648" s="1067" t="s">
        <v>5407</v>
      </c>
      <c r="H1648" s="1068">
        <v>1</v>
      </c>
      <c r="I1648" s="2"/>
      <c r="K1648" s="1072"/>
    </row>
    <row r="1649" spans="1:11" x14ac:dyDescent="0.2">
      <c r="A1649" s="977" t="str">
        <f t="shared" si="50"/>
        <v>EF_14_45</v>
      </c>
      <c r="B1649" s="979">
        <f t="shared" si="51"/>
        <v>45</v>
      </c>
      <c r="C1649" s="1069" t="s">
        <v>111</v>
      </c>
      <c r="D1649" s="1072">
        <v>14</v>
      </c>
      <c r="E1649" s="1070">
        <v>1647</v>
      </c>
      <c r="F1649" s="1066" t="s">
        <v>5408</v>
      </c>
      <c r="G1649" s="1067" t="s">
        <v>5409</v>
      </c>
      <c r="H1649" s="1068">
        <v>1</v>
      </c>
      <c r="I1649" s="2"/>
      <c r="K1649" s="1072"/>
    </row>
    <row r="1650" spans="1:11" x14ac:dyDescent="0.2">
      <c r="A1650" s="977" t="str">
        <f t="shared" si="50"/>
        <v>EF_14_46</v>
      </c>
      <c r="B1650" s="979">
        <f t="shared" si="51"/>
        <v>46</v>
      </c>
      <c r="C1650" s="1069" t="s">
        <v>111</v>
      </c>
      <c r="D1650" s="1072">
        <v>14</v>
      </c>
      <c r="E1650" s="1070">
        <v>1648</v>
      </c>
      <c r="F1650" s="1066" t="s">
        <v>5410</v>
      </c>
      <c r="G1650" s="1067" t="s">
        <v>5411</v>
      </c>
      <c r="H1650" s="1068">
        <v>1</v>
      </c>
      <c r="I1650" s="2"/>
      <c r="K1650" s="1072"/>
    </row>
    <row r="1651" spans="1:11" x14ac:dyDescent="0.2">
      <c r="A1651" s="977" t="str">
        <f t="shared" si="50"/>
        <v>EF_14_47</v>
      </c>
      <c r="B1651" s="979">
        <f t="shared" si="51"/>
        <v>47</v>
      </c>
      <c r="C1651" s="1069" t="s">
        <v>111</v>
      </c>
      <c r="D1651" s="1072">
        <v>14</v>
      </c>
      <c r="E1651" s="1070">
        <v>1649</v>
      </c>
      <c r="F1651" s="1066" t="s">
        <v>5412</v>
      </c>
      <c r="G1651" s="1067" t="s">
        <v>5413</v>
      </c>
      <c r="H1651" s="1068">
        <v>1</v>
      </c>
      <c r="I1651" s="2"/>
      <c r="K1651" s="1072"/>
    </row>
    <row r="1652" spans="1:11" x14ac:dyDescent="0.2">
      <c r="A1652" s="977" t="str">
        <f t="shared" si="50"/>
        <v>EF_14_48</v>
      </c>
      <c r="B1652" s="979">
        <f t="shared" si="51"/>
        <v>48</v>
      </c>
      <c r="C1652" s="1069" t="s">
        <v>111</v>
      </c>
      <c r="D1652" s="1072">
        <v>14</v>
      </c>
      <c r="E1652" s="1070">
        <v>1650</v>
      </c>
      <c r="F1652" s="1066" t="s">
        <v>5414</v>
      </c>
      <c r="G1652" s="1067" t="s">
        <v>5415</v>
      </c>
      <c r="H1652" s="1068">
        <v>1</v>
      </c>
      <c r="I1652" s="2"/>
      <c r="K1652" s="1072"/>
    </row>
    <row r="1653" spans="1:11" x14ac:dyDescent="0.2">
      <c r="A1653" s="977" t="str">
        <f t="shared" si="50"/>
        <v>EF_14_49</v>
      </c>
      <c r="B1653" s="979">
        <f t="shared" si="51"/>
        <v>49</v>
      </c>
      <c r="C1653" s="1069" t="s">
        <v>111</v>
      </c>
      <c r="D1653" s="1072">
        <v>14</v>
      </c>
      <c r="E1653" s="1070">
        <v>1651</v>
      </c>
      <c r="F1653" s="1066" t="s">
        <v>5416</v>
      </c>
      <c r="G1653" s="1067" t="s">
        <v>5417</v>
      </c>
      <c r="H1653" s="1068">
        <v>1</v>
      </c>
      <c r="I1653" s="2"/>
      <c r="K1653" s="1072"/>
    </row>
    <row r="1654" spans="1:11" x14ac:dyDescent="0.2">
      <c r="A1654" s="977" t="str">
        <f t="shared" si="50"/>
        <v>EF_14_50</v>
      </c>
      <c r="B1654" s="979">
        <f t="shared" si="51"/>
        <v>50</v>
      </c>
      <c r="C1654" s="1069" t="s">
        <v>111</v>
      </c>
      <c r="D1654" s="1072">
        <v>14</v>
      </c>
      <c r="E1654" s="1070">
        <v>1652</v>
      </c>
      <c r="F1654" s="1066" t="s">
        <v>5418</v>
      </c>
      <c r="G1654" s="1067" t="s">
        <v>5419</v>
      </c>
      <c r="H1654" s="1068">
        <v>1</v>
      </c>
      <c r="I1654" s="2"/>
      <c r="K1654" s="1072"/>
    </row>
    <row r="1655" spans="1:11" x14ac:dyDescent="0.2">
      <c r="A1655" s="977" t="str">
        <f t="shared" si="50"/>
        <v>EF_14_51</v>
      </c>
      <c r="B1655" s="979">
        <f t="shared" si="51"/>
        <v>51</v>
      </c>
      <c r="C1655" s="1069" t="s">
        <v>111</v>
      </c>
      <c r="D1655" s="1072">
        <v>14</v>
      </c>
      <c r="E1655" s="1070">
        <v>1653</v>
      </c>
      <c r="F1655" s="1066" t="s">
        <v>5420</v>
      </c>
      <c r="G1655" s="1067" t="s">
        <v>5421</v>
      </c>
      <c r="H1655" s="1068">
        <v>1</v>
      </c>
      <c r="I1655" s="2"/>
      <c r="K1655" s="1072"/>
    </row>
    <row r="1656" spans="1:11" x14ac:dyDescent="0.2">
      <c r="A1656" s="977" t="str">
        <f t="shared" si="50"/>
        <v>EF_14_52</v>
      </c>
      <c r="B1656" s="979">
        <f t="shared" si="51"/>
        <v>52</v>
      </c>
      <c r="C1656" s="1069" t="s">
        <v>111</v>
      </c>
      <c r="D1656" s="1072">
        <v>14</v>
      </c>
      <c r="E1656" s="1070">
        <v>1654</v>
      </c>
      <c r="F1656" s="1066" t="s">
        <v>5422</v>
      </c>
      <c r="G1656" s="1067" t="s">
        <v>5423</v>
      </c>
      <c r="H1656" s="1068">
        <v>1</v>
      </c>
      <c r="I1656" s="2"/>
      <c r="K1656" s="1072"/>
    </row>
    <row r="1657" spans="1:11" x14ac:dyDescent="0.2">
      <c r="A1657" s="977" t="str">
        <f t="shared" si="50"/>
        <v>EF_14_53</v>
      </c>
      <c r="B1657" s="979">
        <f t="shared" si="51"/>
        <v>53</v>
      </c>
      <c r="C1657" s="1069" t="s">
        <v>111</v>
      </c>
      <c r="D1657" s="1072">
        <v>14</v>
      </c>
      <c r="E1657" s="1070">
        <v>1655</v>
      </c>
      <c r="F1657" s="1066" t="s">
        <v>5424</v>
      </c>
      <c r="G1657" s="1067" t="s">
        <v>5425</v>
      </c>
      <c r="H1657" s="1068">
        <v>1</v>
      </c>
      <c r="I1657" s="2"/>
      <c r="K1657" s="1072"/>
    </row>
    <row r="1658" spans="1:11" x14ac:dyDescent="0.2">
      <c r="A1658" s="977" t="str">
        <f t="shared" si="50"/>
        <v>EF_14_54</v>
      </c>
      <c r="B1658" s="979">
        <f t="shared" si="51"/>
        <v>54</v>
      </c>
      <c r="C1658" s="1069" t="s">
        <v>111</v>
      </c>
      <c r="D1658" s="1072">
        <v>14</v>
      </c>
      <c r="E1658" s="1070">
        <v>1656</v>
      </c>
      <c r="F1658" s="1066" t="s">
        <v>5426</v>
      </c>
      <c r="G1658" s="1067" t="s">
        <v>5427</v>
      </c>
      <c r="H1658" s="1068">
        <v>1</v>
      </c>
      <c r="I1658" s="2"/>
      <c r="K1658" s="1072"/>
    </row>
    <row r="1659" spans="1:11" x14ac:dyDescent="0.2">
      <c r="A1659" s="977" t="str">
        <f t="shared" si="50"/>
        <v>EF_14_55</v>
      </c>
      <c r="B1659" s="979">
        <f t="shared" si="51"/>
        <v>55</v>
      </c>
      <c r="C1659" s="1069" t="s">
        <v>111</v>
      </c>
      <c r="D1659" s="1072">
        <v>14</v>
      </c>
      <c r="E1659" s="1070">
        <v>1657</v>
      </c>
      <c r="F1659" s="1066" t="s">
        <v>5428</v>
      </c>
      <c r="G1659" s="1067" t="s">
        <v>5429</v>
      </c>
      <c r="H1659" s="1068">
        <v>1</v>
      </c>
      <c r="I1659" s="2"/>
      <c r="K1659" s="1072"/>
    </row>
    <row r="1660" spans="1:11" x14ac:dyDescent="0.2">
      <c r="A1660" s="977" t="str">
        <f t="shared" si="50"/>
        <v>EF_14_56</v>
      </c>
      <c r="B1660" s="979">
        <f t="shared" si="51"/>
        <v>56</v>
      </c>
      <c r="C1660" s="1069" t="s">
        <v>111</v>
      </c>
      <c r="D1660" s="1072">
        <v>14</v>
      </c>
      <c r="E1660" s="1070">
        <v>1658</v>
      </c>
      <c r="F1660" s="1066" t="s">
        <v>5430</v>
      </c>
      <c r="G1660" s="1067" t="s">
        <v>5431</v>
      </c>
      <c r="H1660" s="1068">
        <v>1</v>
      </c>
      <c r="I1660" s="2"/>
      <c r="K1660" s="1072"/>
    </row>
    <row r="1661" spans="1:11" x14ac:dyDescent="0.2">
      <c r="A1661" s="977" t="str">
        <f t="shared" si="50"/>
        <v>EF_14_57</v>
      </c>
      <c r="B1661" s="979">
        <f t="shared" si="51"/>
        <v>57</v>
      </c>
      <c r="C1661" s="1069" t="s">
        <v>111</v>
      </c>
      <c r="D1661" s="1072">
        <v>14</v>
      </c>
      <c r="E1661" s="1070">
        <v>1659</v>
      </c>
      <c r="F1661" s="1066" t="s">
        <v>5432</v>
      </c>
      <c r="G1661" s="1067" t="s">
        <v>5433</v>
      </c>
      <c r="H1661" s="1068">
        <v>1</v>
      </c>
      <c r="I1661" s="2"/>
      <c r="K1661" s="1072"/>
    </row>
    <row r="1662" spans="1:11" x14ac:dyDescent="0.2">
      <c r="A1662" s="977" t="str">
        <f t="shared" si="50"/>
        <v>EF_14_58</v>
      </c>
      <c r="B1662" s="979">
        <f t="shared" si="51"/>
        <v>58</v>
      </c>
      <c r="C1662" s="1069" t="s">
        <v>111</v>
      </c>
      <c r="D1662" s="1072">
        <v>14</v>
      </c>
      <c r="E1662" s="1070">
        <v>1660</v>
      </c>
      <c r="F1662" s="1066" t="s">
        <v>5434</v>
      </c>
      <c r="G1662" s="1067" t="s">
        <v>5435</v>
      </c>
      <c r="H1662" s="1068">
        <v>1</v>
      </c>
      <c r="I1662" s="2"/>
      <c r="K1662" s="1072"/>
    </row>
    <row r="1663" spans="1:11" x14ac:dyDescent="0.2">
      <c r="A1663" s="977" t="str">
        <f t="shared" si="50"/>
        <v>EF_14_59</v>
      </c>
      <c r="B1663" s="979">
        <f t="shared" si="51"/>
        <v>59</v>
      </c>
      <c r="C1663" s="1069" t="s">
        <v>111</v>
      </c>
      <c r="D1663" s="1072">
        <v>14</v>
      </c>
      <c r="E1663" s="1070">
        <v>1661</v>
      </c>
      <c r="F1663" s="1066" t="s">
        <v>5436</v>
      </c>
      <c r="G1663" s="1067" t="s">
        <v>5437</v>
      </c>
      <c r="H1663" s="1068">
        <v>1</v>
      </c>
      <c r="I1663" s="2"/>
      <c r="K1663" s="1072"/>
    </row>
    <row r="1664" spans="1:11" x14ac:dyDescent="0.2">
      <c r="A1664" s="977" t="str">
        <f t="shared" si="50"/>
        <v>EF_14_60</v>
      </c>
      <c r="B1664" s="979">
        <f t="shared" si="51"/>
        <v>60</v>
      </c>
      <c r="C1664" s="1069" t="s">
        <v>111</v>
      </c>
      <c r="D1664" s="1072">
        <v>14</v>
      </c>
      <c r="E1664" s="1070">
        <v>1662</v>
      </c>
      <c r="F1664" s="1066" t="s">
        <v>5438</v>
      </c>
      <c r="G1664" s="1067" t="s">
        <v>5439</v>
      </c>
      <c r="H1664" s="1068">
        <v>1</v>
      </c>
      <c r="I1664" s="2"/>
      <c r="K1664" s="1072"/>
    </row>
    <row r="1665" spans="1:11" x14ac:dyDescent="0.2">
      <c r="A1665" s="977" t="str">
        <f t="shared" si="50"/>
        <v>EF_14_61</v>
      </c>
      <c r="B1665" s="979">
        <f t="shared" si="51"/>
        <v>61</v>
      </c>
      <c r="C1665" s="1069" t="s">
        <v>111</v>
      </c>
      <c r="D1665" s="1072">
        <v>14</v>
      </c>
      <c r="E1665" s="1070">
        <v>1663</v>
      </c>
      <c r="F1665" s="1066" t="s">
        <v>5440</v>
      </c>
      <c r="G1665" s="1067" t="s">
        <v>5441</v>
      </c>
      <c r="H1665" s="1068">
        <v>1</v>
      </c>
      <c r="I1665" s="2"/>
      <c r="K1665" s="1072"/>
    </row>
    <row r="1666" spans="1:11" x14ac:dyDescent="0.2">
      <c r="A1666" s="977" t="str">
        <f t="shared" si="50"/>
        <v>EF_14_62</v>
      </c>
      <c r="B1666" s="979">
        <f t="shared" si="51"/>
        <v>62</v>
      </c>
      <c r="C1666" s="1069" t="s">
        <v>111</v>
      </c>
      <c r="D1666" s="1072">
        <v>14</v>
      </c>
      <c r="E1666" s="1070">
        <v>1664</v>
      </c>
      <c r="F1666" s="1066" t="s">
        <v>5442</v>
      </c>
      <c r="G1666" s="1067" t="s">
        <v>5443</v>
      </c>
      <c r="H1666" s="1068">
        <v>1</v>
      </c>
      <c r="I1666" s="2"/>
      <c r="K1666" s="1072"/>
    </row>
    <row r="1667" spans="1:11" x14ac:dyDescent="0.2">
      <c r="A1667" s="977" t="str">
        <f t="shared" ref="A1667:A1730" si="52">CONCATENATE(C1667,"_",D1667,"_",B1667)</f>
        <v>EF_14_63</v>
      </c>
      <c r="B1667" s="979">
        <f t="shared" si="51"/>
        <v>63</v>
      </c>
      <c r="C1667" s="1069" t="s">
        <v>111</v>
      </c>
      <c r="D1667" s="1072">
        <v>14</v>
      </c>
      <c r="E1667" s="1070">
        <v>1665</v>
      </c>
      <c r="F1667" s="1066" t="s">
        <v>5444</v>
      </c>
      <c r="G1667" s="1067" t="s">
        <v>5445</v>
      </c>
      <c r="H1667" s="1068">
        <v>1</v>
      </c>
      <c r="I1667" s="2"/>
      <c r="K1667" s="1072"/>
    </row>
    <row r="1668" spans="1:11" x14ac:dyDescent="0.2">
      <c r="A1668" s="977" t="str">
        <f t="shared" si="52"/>
        <v>EF_14_64</v>
      </c>
      <c r="B1668" s="979">
        <f t="shared" si="51"/>
        <v>64</v>
      </c>
      <c r="C1668" s="1069" t="s">
        <v>111</v>
      </c>
      <c r="D1668" s="1072">
        <v>14</v>
      </c>
      <c r="E1668" s="1070">
        <v>1666</v>
      </c>
      <c r="F1668" s="1066" t="s">
        <v>5446</v>
      </c>
      <c r="G1668" s="1067" t="s">
        <v>5447</v>
      </c>
      <c r="H1668" s="1068">
        <v>1</v>
      </c>
      <c r="I1668" s="2"/>
      <c r="K1668" s="1072"/>
    </row>
    <row r="1669" spans="1:11" x14ac:dyDescent="0.2">
      <c r="A1669" s="977" t="str">
        <f t="shared" si="52"/>
        <v>EF_14_65</v>
      </c>
      <c r="B1669" s="979">
        <f t="shared" ref="B1669:B1732" si="53">IF(D1669&lt;&gt;"",IF(D1669=D1668,B1668+1,1),0)</f>
        <v>65</v>
      </c>
      <c r="C1669" s="1069" t="s">
        <v>111</v>
      </c>
      <c r="D1669" s="1072">
        <v>14</v>
      </c>
      <c r="E1669" s="1070">
        <v>1667</v>
      </c>
      <c r="F1669" s="1066" t="s">
        <v>5448</v>
      </c>
      <c r="G1669" s="1067" t="s">
        <v>5449</v>
      </c>
      <c r="H1669" s="1068">
        <v>1</v>
      </c>
      <c r="I1669" s="2"/>
      <c r="K1669" s="1072"/>
    </row>
    <row r="1670" spans="1:11" x14ac:dyDescent="0.2">
      <c r="A1670" s="977" t="str">
        <f t="shared" si="52"/>
        <v>EF_14_66</v>
      </c>
      <c r="B1670" s="979">
        <f t="shared" si="53"/>
        <v>66</v>
      </c>
      <c r="C1670" s="1069" t="s">
        <v>111</v>
      </c>
      <c r="D1670" s="1072">
        <v>14</v>
      </c>
      <c r="E1670" s="1070">
        <v>1668</v>
      </c>
      <c r="F1670" s="1066" t="s">
        <v>5450</v>
      </c>
      <c r="G1670" s="1067" t="s">
        <v>5449</v>
      </c>
      <c r="H1670" s="1068">
        <v>1</v>
      </c>
      <c r="I1670" s="2"/>
      <c r="K1670" s="1072"/>
    </row>
    <row r="1671" spans="1:11" x14ac:dyDescent="0.2">
      <c r="A1671" s="977" t="str">
        <f t="shared" si="52"/>
        <v>EF_14_67</v>
      </c>
      <c r="B1671" s="979">
        <f t="shared" si="53"/>
        <v>67</v>
      </c>
      <c r="C1671" s="1069" t="s">
        <v>111</v>
      </c>
      <c r="D1671" s="1072">
        <v>14</v>
      </c>
      <c r="E1671" s="1070">
        <v>1669</v>
      </c>
      <c r="F1671" s="1066" t="s">
        <v>5451</v>
      </c>
      <c r="G1671" s="1067" t="s">
        <v>5452</v>
      </c>
      <c r="H1671" s="1068">
        <v>1</v>
      </c>
      <c r="I1671" s="2"/>
      <c r="K1671" s="1072"/>
    </row>
    <row r="1672" spans="1:11" x14ac:dyDescent="0.2">
      <c r="A1672" s="977" t="str">
        <f t="shared" si="52"/>
        <v>EF_14_68</v>
      </c>
      <c r="B1672" s="979">
        <f t="shared" si="53"/>
        <v>68</v>
      </c>
      <c r="C1672" s="1069" t="s">
        <v>111</v>
      </c>
      <c r="D1672" s="1072">
        <v>14</v>
      </c>
      <c r="E1672" s="1070">
        <v>1670</v>
      </c>
      <c r="F1672" s="1066" t="s">
        <v>5453</v>
      </c>
      <c r="G1672" s="1067" t="s">
        <v>5454</v>
      </c>
      <c r="H1672" s="1068">
        <v>1</v>
      </c>
      <c r="I1672" s="2"/>
      <c r="K1672" s="1072"/>
    </row>
    <row r="1673" spans="1:11" x14ac:dyDescent="0.2">
      <c r="A1673" s="977" t="str">
        <f t="shared" si="52"/>
        <v>EF_14_69</v>
      </c>
      <c r="B1673" s="979">
        <f t="shared" si="53"/>
        <v>69</v>
      </c>
      <c r="C1673" s="1069" t="s">
        <v>111</v>
      </c>
      <c r="D1673" s="1072">
        <v>14</v>
      </c>
      <c r="E1673" s="1070">
        <v>1671</v>
      </c>
      <c r="F1673" s="1066" t="s">
        <v>5455</v>
      </c>
      <c r="G1673" s="1067" t="s">
        <v>5456</v>
      </c>
      <c r="H1673" s="1068">
        <v>1</v>
      </c>
      <c r="I1673" s="2"/>
      <c r="K1673" s="1072"/>
    </row>
    <row r="1674" spans="1:11" x14ac:dyDescent="0.2">
      <c r="A1674" s="977" t="str">
        <f t="shared" si="52"/>
        <v>EF_14_70</v>
      </c>
      <c r="B1674" s="979">
        <f t="shared" si="53"/>
        <v>70</v>
      </c>
      <c r="C1674" s="1069" t="s">
        <v>111</v>
      </c>
      <c r="D1674" s="1072">
        <v>14</v>
      </c>
      <c r="E1674" s="1070">
        <v>1672</v>
      </c>
      <c r="F1674" s="1066" t="s">
        <v>5457</v>
      </c>
      <c r="G1674" s="1067" t="s">
        <v>5458</v>
      </c>
      <c r="H1674" s="1068">
        <v>1</v>
      </c>
      <c r="I1674" s="2"/>
      <c r="K1674" s="1072"/>
    </row>
    <row r="1675" spans="1:11" x14ac:dyDescent="0.2">
      <c r="A1675" s="977" t="str">
        <f t="shared" si="52"/>
        <v>EF_14_71</v>
      </c>
      <c r="B1675" s="979">
        <f t="shared" si="53"/>
        <v>71</v>
      </c>
      <c r="C1675" s="1069" t="s">
        <v>111</v>
      </c>
      <c r="D1675" s="1072">
        <v>14</v>
      </c>
      <c r="E1675" s="1070">
        <v>1673</v>
      </c>
      <c r="F1675" s="1066" t="s">
        <v>5459</v>
      </c>
      <c r="G1675" s="1067" t="s">
        <v>5460</v>
      </c>
      <c r="H1675" s="1068">
        <v>1</v>
      </c>
      <c r="I1675" s="2"/>
      <c r="K1675" s="1072"/>
    </row>
    <row r="1676" spans="1:11" x14ac:dyDescent="0.2">
      <c r="A1676" s="977" t="str">
        <f t="shared" si="52"/>
        <v>EF_14_72</v>
      </c>
      <c r="B1676" s="979">
        <f t="shared" si="53"/>
        <v>72</v>
      </c>
      <c r="C1676" s="1069" t="s">
        <v>111</v>
      </c>
      <c r="D1676" s="1072">
        <v>14</v>
      </c>
      <c r="E1676" s="1070">
        <v>1674</v>
      </c>
      <c r="F1676" s="1066" t="s">
        <v>5461</v>
      </c>
      <c r="G1676" s="1067" t="s">
        <v>5462</v>
      </c>
      <c r="H1676" s="1068">
        <v>1</v>
      </c>
      <c r="I1676" s="2"/>
      <c r="K1676" s="1072"/>
    </row>
    <row r="1677" spans="1:11" x14ac:dyDescent="0.2">
      <c r="A1677" s="977" t="str">
        <f t="shared" si="52"/>
        <v>EF_14_73</v>
      </c>
      <c r="B1677" s="979">
        <f t="shared" si="53"/>
        <v>73</v>
      </c>
      <c r="C1677" s="1069" t="s">
        <v>111</v>
      </c>
      <c r="D1677" s="1072">
        <v>14</v>
      </c>
      <c r="E1677" s="1070">
        <v>1675</v>
      </c>
      <c r="F1677" s="1066" t="s">
        <v>5463</v>
      </c>
      <c r="G1677" s="1067" t="s">
        <v>5464</v>
      </c>
      <c r="H1677" s="1068">
        <v>1</v>
      </c>
      <c r="I1677" s="2"/>
      <c r="K1677" s="1072"/>
    </row>
    <row r="1678" spans="1:11" x14ac:dyDescent="0.2">
      <c r="A1678" s="977" t="str">
        <f t="shared" si="52"/>
        <v>EF_14_74</v>
      </c>
      <c r="B1678" s="979">
        <f t="shared" si="53"/>
        <v>74</v>
      </c>
      <c r="C1678" s="1069" t="s">
        <v>111</v>
      </c>
      <c r="D1678" s="1072">
        <v>14</v>
      </c>
      <c r="E1678" s="1070">
        <v>1676</v>
      </c>
      <c r="F1678" s="1066" t="s">
        <v>5465</v>
      </c>
      <c r="G1678" s="1067" t="s">
        <v>5466</v>
      </c>
      <c r="H1678" s="1068">
        <v>1</v>
      </c>
      <c r="I1678" s="2"/>
      <c r="K1678" s="1072"/>
    </row>
    <row r="1679" spans="1:11" x14ac:dyDescent="0.2">
      <c r="A1679" s="977" t="str">
        <f t="shared" si="52"/>
        <v>EF_14_75</v>
      </c>
      <c r="B1679" s="979">
        <f t="shared" si="53"/>
        <v>75</v>
      </c>
      <c r="C1679" s="1069" t="s">
        <v>111</v>
      </c>
      <c r="D1679" s="1072">
        <v>14</v>
      </c>
      <c r="E1679" s="1070">
        <v>1677</v>
      </c>
      <c r="F1679" s="1066" t="s">
        <v>5467</v>
      </c>
      <c r="G1679" s="1067" t="s">
        <v>5468</v>
      </c>
      <c r="H1679" s="1068">
        <v>1</v>
      </c>
      <c r="I1679" s="2"/>
      <c r="K1679" s="1072"/>
    </row>
    <row r="1680" spans="1:11" x14ac:dyDescent="0.2">
      <c r="A1680" s="977" t="str">
        <f t="shared" si="52"/>
        <v>EF_14_76</v>
      </c>
      <c r="B1680" s="979">
        <f t="shared" si="53"/>
        <v>76</v>
      </c>
      <c r="C1680" s="1069" t="s">
        <v>111</v>
      </c>
      <c r="D1680" s="1072">
        <v>14</v>
      </c>
      <c r="E1680" s="1070">
        <v>1678</v>
      </c>
      <c r="F1680" s="1066" t="s">
        <v>5469</v>
      </c>
      <c r="G1680" s="1067" t="s">
        <v>5470</v>
      </c>
      <c r="H1680" s="1068">
        <v>1</v>
      </c>
      <c r="I1680" s="2"/>
      <c r="K1680" s="1072"/>
    </row>
    <row r="1681" spans="1:11" x14ac:dyDescent="0.2">
      <c r="A1681" s="977" t="str">
        <f t="shared" si="52"/>
        <v>EF_14_77</v>
      </c>
      <c r="B1681" s="979">
        <f t="shared" si="53"/>
        <v>77</v>
      </c>
      <c r="C1681" s="1069" t="s">
        <v>111</v>
      </c>
      <c r="D1681" s="1072">
        <v>14</v>
      </c>
      <c r="E1681" s="1070">
        <v>1679</v>
      </c>
      <c r="F1681" s="1066" t="s">
        <v>5471</v>
      </c>
      <c r="G1681" s="1067" t="s">
        <v>5472</v>
      </c>
      <c r="H1681" s="1068">
        <v>1</v>
      </c>
      <c r="I1681" s="2"/>
      <c r="K1681" s="1072"/>
    </row>
    <row r="1682" spans="1:11" x14ac:dyDescent="0.2">
      <c r="A1682" s="977" t="str">
        <f t="shared" si="52"/>
        <v>EF_14_78</v>
      </c>
      <c r="B1682" s="979">
        <f t="shared" si="53"/>
        <v>78</v>
      </c>
      <c r="C1682" s="1069" t="s">
        <v>111</v>
      </c>
      <c r="D1682" s="1072">
        <v>14</v>
      </c>
      <c r="E1682" s="1070">
        <v>1680</v>
      </c>
      <c r="F1682" s="1066" t="s">
        <v>5473</v>
      </c>
      <c r="G1682" s="1067" t="s">
        <v>5474</v>
      </c>
      <c r="H1682" s="1068">
        <v>1</v>
      </c>
      <c r="I1682" s="2"/>
      <c r="K1682" s="1072"/>
    </row>
    <row r="1683" spans="1:11" x14ac:dyDescent="0.2">
      <c r="A1683" s="977" t="str">
        <f t="shared" si="52"/>
        <v>EF_14_79</v>
      </c>
      <c r="B1683" s="979">
        <f t="shared" si="53"/>
        <v>79</v>
      </c>
      <c r="C1683" s="1069" t="s">
        <v>111</v>
      </c>
      <c r="D1683" s="1072">
        <v>14</v>
      </c>
      <c r="E1683" s="1070">
        <v>1681</v>
      </c>
      <c r="F1683" s="1066" t="s">
        <v>5475</v>
      </c>
      <c r="G1683" s="1067" t="s">
        <v>5476</v>
      </c>
      <c r="H1683" s="1068">
        <v>1</v>
      </c>
      <c r="I1683" s="2"/>
      <c r="K1683" s="1072"/>
    </row>
    <row r="1684" spans="1:11" x14ac:dyDescent="0.2">
      <c r="A1684" s="977" t="str">
        <f t="shared" si="52"/>
        <v>EF_14_80</v>
      </c>
      <c r="B1684" s="979">
        <f t="shared" si="53"/>
        <v>80</v>
      </c>
      <c r="C1684" s="1069" t="s">
        <v>111</v>
      </c>
      <c r="D1684" s="1072">
        <v>14</v>
      </c>
      <c r="E1684" s="1070">
        <v>1682</v>
      </c>
      <c r="F1684" s="1066" t="s">
        <v>5477</v>
      </c>
      <c r="G1684" s="1067" t="s">
        <v>5478</v>
      </c>
      <c r="H1684" s="1068">
        <v>1</v>
      </c>
      <c r="I1684" s="2"/>
      <c r="K1684" s="1072"/>
    </row>
    <row r="1685" spans="1:11" x14ac:dyDescent="0.2">
      <c r="A1685" s="977" t="str">
        <f t="shared" si="52"/>
        <v>EF_14_81</v>
      </c>
      <c r="B1685" s="979">
        <f t="shared" si="53"/>
        <v>81</v>
      </c>
      <c r="C1685" s="1069" t="s">
        <v>111</v>
      </c>
      <c r="D1685" s="1072">
        <v>14</v>
      </c>
      <c r="E1685" s="1070">
        <v>1683</v>
      </c>
      <c r="F1685" s="1066" t="s">
        <v>5479</v>
      </c>
      <c r="G1685" s="1067" t="s">
        <v>5480</v>
      </c>
      <c r="H1685" s="1068">
        <v>1</v>
      </c>
      <c r="I1685" s="2"/>
      <c r="K1685" s="1072"/>
    </row>
    <row r="1686" spans="1:11" x14ac:dyDescent="0.2">
      <c r="A1686" s="977" t="str">
        <f t="shared" si="52"/>
        <v>EF_14_82</v>
      </c>
      <c r="B1686" s="979">
        <f t="shared" si="53"/>
        <v>82</v>
      </c>
      <c r="C1686" s="1069" t="s">
        <v>111</v>
      </c>
      <c r="D1686" s="1072">
        <v>14</v>
      </c>
      <c r="E1686" s="1070">
        <v>1684</v>
      </c>
      <c r="F1686" s="1066" t="s">
        <v>5481</v>
      </c>
      <c r="G1686" s="1067" t="s">
        <v>5482</v>
      </c>
      <c r="H1686" s="1068">
        <v>1</v>
      </c>
      <c r="I1686" s="2"/>
      <c r="K1686" s="1072"/>
    </row>
    <row r="1687" spans="1:11" x14ac:dyDescent="0.2">
      <c r="A1687" s="977" t="str">
        <f t="shared" si="52"/>
        <v>EF_14_83</v>
      </c>
      <c r="B1687" s="979">
        <f t="shared" si="53"/>
        <v>83</v>
      </c>
      <c r="C1687" s="1069" t="s">
        <v>111</v>
      </c>
      <c r="D1687" s="1072">
        <v>14</v>
      </c>
      <c r="E1687" s="1070">
        <v>1685</v>
      </c>
      <c r="F1687" s="1066" t="s">
        <v>5483</v>
      </c>
      <c r="G1687" s="1067" t="s">
        <v>5484</v>
      </c>
      <c r="H1687" s="1068">
        <v>1</v>
      </c>
      <c r="I1687" s="2"/>
      <c r="K1687" s="1072"/>
    </row>
    <row r="1688" spans="1:11" x14ac:dyDescent="0.2">
      <c r="A1688" s="977" t="str">
        <f t="shared" si="52"/>
        <v>EF_14_84</v>
      </c>
      <c r="B1688" s="979">
        <f t="shared" si="53"/>
        <v>84</v>
      </c>
      <c r="C1688" s="1069" t="s">
        <v>111</v>
      </c>
      <c r="D1688" s="1072">
        <v>14</v>
      </c>
      <c r="E1688" s="1070">
        <v>1686</v>
      </c>
      <c r="F1688" s="1066" t="s">
        <v>5485</v>
      </c>
      <c r="G1688" s="1067" t="s">
        <v>5486</v>
      </c>
      <c r="H1688" s="1068">
        <v>1</v>
      </c>
      <c r="I1688" s="2"/>
      <c r="K1688" s="1072"/>
    </row>
    <row r="1689" spans="1:11" x14ac:dyDescent="0.2">
      <c r="A1689" s="977" t="str">
        <f t="shared" si="52"/>
        <v>EF_14_85</v>
      </c>
      <c r="B1689" s="979">
        <f t="shared" si="53"/>
        <v>85</v>
      </c>
      <c r="C1689" s="1069" t="s">
        <v>111</v>
      </c>
      <c r="D1689" s="1072">
        <v>14</v>
      </c>
      <c r="E1689" s="1070">
        <v>1687</v>
      </c>
      <c r="F1689" s="1066" t="s">
        <v>5487</v>
      </c>
      <c r="G1689" s="1067" t="s">
        <v>5488</v>
      </c>
      <c r="H1689" s="1068">
        <v>1</v>
      </c>
      <c r="I1689" s="2"/>
      <c r="K1689" s="1072"/>
    </row>
    <row r="1690" spans="1:11" x14ac:dyDescent="0.2">
      <c r="A1690" s="977" t="str">
        <f t="shared" si="52"/>
        <v>EF_14_86</v>
      </c>
      <c r="B1690" s="979">
        <f t="shared" si="53"/>
        <v>86</v>
      </c>
      <c r="C1690" s="1069" t="s">
        <v>111</v>
      </c>
      <c r="D1690" s="1072">
        <v>14</v>
      </c>
      <c r="E1690" s="1070">
        <v>1688</v>
      </c>
      <c r="F1690" s="1066" t="s">
        <v>5489</v>
      </c>
      <c r="G1690" s="1067" t="s">
        <v>5490</v>
      </c>
      <c r="H1690" s="1068">
        <v>1</v>
      </c>
      <c r="I1690" s="2"/>
      <c r="K1690" s="1072"/>
    </row>
    <row r="1691" spans="1:11" x14ac:dyDescent="0.2">
      <c r="A1691" s="977" t="str">
        <f t="shared" si="52"/>
        <v>EF_14_87</v>
      </c>
      <c r="B1691" s="979">
        <f t="shared" si="53"/>
        <v>87</v>
      </c>
      <c r="C1691" s="1069" t="s">
        <v>111</v>
      </c>
      <c r="D1691" s="1072">
        <v>14</v>
      </c>
      <c r="E1691" s="1070">
        <v>1689</v>
      </c>
      <c r="F1691" s="1066" t="s">
        <v>5491</v>
      </c>
      <c r="G1691" s="1067" t="s">
        <v>5492</v>
      </c>
      <c r="H1691" s="1068">
        <v>1</v>
      </c>
      <c r="I1691" s="2"/>
      <c r="K1691" s="1072"/>
    </row>
    <row r="1692" spans="1:11" x14ac:dyDescent="0.2">
      <c r="A1692" s="977" t="str">
        <f t="shared" si="52"/>
        <v>EF_14_88</v>
      </c>
      <c r="B1692" s="979">
        <f t="shared" si="53"/>
        <v>88</v>
      </c>
      <c r="C1692" s="1069" t="s">
        <v>111</v>
      </c>
      <c r="D1692" s="1072">
        <v>14</v>
      </c>
      <c r="E1692" s="1070">
        <v>1690</v>
      </c>
      <c r="F1692" s="1066" t="s">
        <v>5493</v>
      </c>
      <c r="G1692" s="1067" t="s">
        <v>5494</v>
      </c>
      <c r="H1692" s="1068">
        <v>1</v>
      </c>
      <c r="I1692" s="2"/>
      <c r="K1692" s="1072"/>
    </row>
    <row r="1693" spans="1:11" x14ac:dyDescent="0.2">
      <c r="A1693" s="977" t="str">
        <f t="shared" si="52"/>
        <v>EF_14_89</v>
      </c>
      <c r="B1693" s="979">
        <f t="shared" si="53"/>
        <v>89</v>
      </c>
      <c r="C1693" s="1069" t="s">
        <v>111</v>
      </c>
      <c r="D1693" s="1072">
        <v>14</v>
      </c>
      <c r="E1693" s="1070">
        <v>1691</v>
      </c>
      <c r="F1693" s="1066" t="s">
        <v>5495</v>
      </c>
      <c r="G1693" s="1067" t="s">
        <v>5496</v>
      </c>
      <c r="H1693" s="1068">
        <v>1</v>
      </c>
      <c r="I1693" s="2"/>
      <c r="K1693" s="1072"/>
    </row>
    <row r="1694" spans="1:11" x14ac:dyDescent="0.2">
      <c r="A1694" s="977" t="str">
        <f t="shared" si="52"/>
        <v>EF_14_90</v>
      </c>
      <c r="B1694" s="979">
        <f t="shared" si="53"/>
        <v>90</v>
      </c>
      <c r="C1694" s="1069" t="s">
        <v>111</v>
      </c>
      <c r="D1694" s="1072">
        <v>14</v>
      </c>
      <c r="E1694" s="1070">
        <v>1692</v>
      </c>
      <c r="F1694" s="1066" t="s">
        <v>5497</v>
      </c>
      <c r="G1694" s="1067" t="s">
        <v>5498</v>
      </c>
      <c r="H1694" s="1068">
        <v>1</v>
      </c>
      <c r="I1694" s="2"/>
      <c r="K1694" s="1072"/>
    </row>
    <row r="1695" spans="1:11" x14ac:dyDescent="0.2">
      <c r="A1695" s="977" t="str">
        <f t="shared" si="52"/>
        <v>EF_14_91</v>
      </c>
      <c r="B1695" s="979">
        <f t="shared" si="53"/>
        <v>91</v>
      </c>
      <c r="C1695" s="1069" t="s">
        <v>111</v>
      </c>
      <c r="D1695" s="1072">
        <v>14</v>
      </c>
      <c r="E1695" s="1070">
        <v>1693</v>
      </c>
      <c r="F1695" s="1066" t="s">
        <v>5499</v>
      </c>
      <c r="G1695" s="1067" t="s">
        <v>5500</v>
      </c>
      <c r="H1695" s="1068">
        <v>1</v>
      </c>
      <c r="I1695" s="2"/>
      <c r="K1695" s="1072"/>
    </row>
    <row r="1696" spans="1:11" x14ac:dyDescent="0.2">
      <c r="A1696" s="977" t="str">
        <f t="shared" si="52"/>
        <v>EF_14_92</v>
      </c>
      <c r="B1696" s="979">
        <f t="shared" si="53"/>
        <v>92</v>
      </c>
      <c r="C1696" s="1069" t="s">
        <v>111</v>
      </c>
      <c r="D1696" s="1072">
        <v>14</v>
      </c>
      <c r="E1696" s="1070">
        <v>1694</v>
      </c>
      <c r="F1696" s="1066" t="s">
        <v>5501</v>
      </c>
      <c r="G1696" s="1067" t="s">
        <v>5502</v>
      </c>
      <c r="H1696" s="1068">
        <v>1</v>
      </c>
      <c r="I1696" s="2"/>
      <c r="K1696" s="1072"/>
    </row>
    <row r="1697" spans="1:11" x14ac:dyDescent="0.2">
      <c r="A1697" s="977" t="str">
        <f t="shared" si="52"/>
        <v>EF_14_93</v>
      </c>
      <c r="B1697" s="979">
        <f t="shared" si="53"/>
        <v>93</v>
      </c>
      <c r="C1697" s="1069" t="s">
        <v>111</v>
      </c>
      <c r="D1697" s="1072">
        <v>14</v>
      </c>
      <c r="E1697" s="1070">
        <v>1695</v>
      </c>
      <c r="F1697" s="1066" t="s">
        <v>5503</v>
      </c>
      <c r="G1697" s="1067" t="s">
        <v>5504</v>
      </c>
      <c r="H1697" s="1068">
        <v>1</v>
      </c>
      <c r="I1697" s="2"/>
      <c r="K1697" s="1072"/>
    </row>
    <row r="1698" spans="1:11" x14ac:dyDescent="0.2">
      <c r="A1698" s="977" t="str">
        <f t="shared" si="52"/>
        <v>EF_14_94</v>
      </c>
      <c r="B1698" s="979">
        <f t="shared" si="53"/>
        <v>94</v>
      </c>
      <c r="C1698" s="1069" t="s">
        <v>111</v>
      </c>
      <c r="D1698" s="1072">
        <v>14</v>
      </c>
      <c r="E1698" s="1070">
        <v>1696</v>
      </c>
      <c r="F1698" s="1066" t="s">
        <v>5505</v>
      </c>
      <c r="G1698" s="1067" t="s">
        <v>5506</v>
      </c>
      <c r="H1698" s="1068">
        <v>1</v>
      </c>
      <c r="I1698" s="2"/>
      <c r="K1698" s="1072"/>
    </row>
    <row r="1699" spans="1:11" x14ac:dyDescent="0.2">
      <c r="A1699" s="977" t="str">
        <f t="shared" si="52"/>
        <v>EF_14_95</v>
      </c>
      <c r="B1699" s="979">
        <f t="shared" si="53"/>
        <v>95</v>
      </c>
      <c r="C1699" s="1069" t="s">
        <v>111</v>
      </c>
      <c r="D1699" s="1072">
        <v>14</v>
      </c>
      <c r="E1699" s="1070">
        <v>1697</v>
      </c>
      <c r="F1699" s="1066" t="s">
        <v>5507</v>
      </c>
      <c r="G1699" s="1067" t="s">
        <v>5508</v>
      </c>
      <c r="H1699" s="1068">
        <v>1</v>
      </c>
      <c r="I1699" s="2"/>
      <c r="K1699" s="1072"/>
    </row>
    <row r="1700" spans="1:11" x14ac:dyDescent="0.2">
      <c r="A1700" s="977" t="str">
        <f t="shared" si="52"/>
        <v>EF_14_96</v>
      </c>
      <c r="B1700" s="979">
        <f t="shared" si="53"/>
        <v>96</v>
      </c>
      <c r="C1700" s="1069" t="s">
        <v>111</v>
      </c>
      <c r="D1700" s="1072">
        <v>14</v>
      </c>
      <c r="E1700" s="1070">
        <v>1698</v>
      </c>
      <c r="F1700" s="1066" t="s">
        <v>5509</v>
      </c>
      <c r="G1700" s="1067" t="s">
        <v>5510</v>
      </c>
      <c r="H1700" s="1068">
        <v>1</v>
      </c>
      <c r="I1700" s="2"/>
      <c r="K1700" s="1072"/>
    </row>
    <row r="1701" spans="1:11" x14ac:dyDescent="0.2">
      <c r="A1701" s="977" t="str">
        <f t="shared" si="52"/>
        <v>EF_14_97</v>
      </c>
      <c r="B1701" s="979">
        <f t="shared" si="53"/>
        <v>97</v>
      </c>
      <c r="C1701" s="1069" t="s">
        <v>111</v>
      </c>
      <c r="D1701" s="1072">
        <v>14</v>
      </c>
      <c r="E1701" s="1070">
        <v>1699</v>
      </c>
      <c r="F1701" s="1066" t="s">
        <v>5511</v>
      </c>
      <c r="G1701" s="1067" t="s">
        <v>5512</v>
      </c>
      <c r="H1701" s="1068">
        <v>1</v>
      </c>
      <c r="I1701" s="2"/>
      <c r="K1701" s="1072"/>
    </row>
    <row r="1702" spans="1:11" x14ac:dyDescent="0.2">
      <c r="A1702" s="977" t="str">
        <f t="shared" si="52"/>
        <v>EF_14_98</v>
      </c>
      <c r="B1702" s="979">
        <f t="shared" si="53"/>
        <v>98</v>
      </c>
      <c r="C1702" s="1069" t="s">
        <v>111</v>
      </c>
      <c r="D1702" s="1072">
        <v>14</v>
      </c>
      <c r="E1702" s="1070">
        <v>1700</v>
      </c>
      <c r="F1702" s="1066" t="s">
        <v>5513</v>
      </c>
      <c r="G1702" s="1067" t="s">
        <v>5514</v>
      </c>
      <c r="H1702" s="1068">
        <v>1</v>
      </c>
      <c r="I1702" s="2"/>
      <c r="K1702" s="1072"/>
    </row>
    <row r="1703" spans="1:11" x14ac:dyDescent="0.2">
      <c r="A1703" s="977" t="str">
        <f t="shared" si="52"/>
        <v>EF_14_99</v>
      </c>
      <c r="B1703" s="979">
        <f t="shared" si="53"/>
        <v>99</v>
      </c>
      <c r="C1703" s="1069" t="s">
        <v>111</v>
      </c>
      <c r="D1703" s="1072">
        <v>14</v>
      </c>
      <c r="E1703" s="1070">
        <v>1701</v>
      </c>
      <c r="F1703" s="1066" t="s">
        <v>5515</v>
      </c>
      <c r="G1703" s="1067" t="s">
        <v>5516</v>
      </c>
      <c r="H1703" s="1068">
        <v>1</v>
      </c>
      <c r="I1703" s="2"/>
      <c r="K1703" s="1072"/>
    </row>
    <row r="1704" spans="1:11" x14ac:dyDescent="0.2">
      <c r="A1704" s="977" t="str">
        <f t="shared" si="52"/>
        <v>EF_14_100</v>
      </c>
      <c r="B1704" s="979">
        <f t="shared" si="53"/>
        <v>100</v>
      </c>
      <c r="C1704" s="1069" t="s">
        <v>111</v>
      </c>
      <c r="D1704" s="1072">
        <v>14</v>
      </c>
      <c r="E1704" s="1070">
        <v>1702</v>
      </c>
      <c r="F1704" s="1066" t="s">
        <v>5517</v>
      </c>
      <c r="G1704" s="1067" t="s">
        <v>5518</v>
      </c>
      <c r="H1704" s="1068">
        <v>1</v>
      </c>
      <c r="I1704" s="2"/>
      <c r="K1704" s="1072"/>
    </row>
    <row r="1705" spans="1:11" x14ac:dyDescent="0.2">
      <c r="A1705" s="977" t="str">
        <f t="shared" si="52"/>
        <v>EF_14_101</v>
      </c>
      <c r="B1705" s="979">
        <f t="shared" si="53"/>
        <v>101</v>
      </c>
      <c r="C1705" s="1069" t="s">
        <v>111</v>
      </c>
      <c r="D1705" s="1072">
        <v>14</v>
      </c>
      <c r="E1705" s="1070">
        <v>1703</v>
      </c>
      <c r="F1705" s="1066" t="s">
        <v>5519</v>
      </c>
      <c r="G1705" s="1067" t="s">
        <v>5520</v>
      </c>
      <c r="H1705" s="1068">
        <v>1</v>
      </c>
      <c r="I1705" s="2"/>
      <c r="K1705" s="1072"/>
    </row>
    <row r="1706" spans="1:11" x14ac:dyDescent="0.2">
      <c r="A1706" s="977" t="str">
        <f t="shared" si="52"/>
        <v>EF_14_102</v>
      </c>
      <c r="B1706" s="979">
        <f t="shared" si="53"/>
        <v>102</v>
      </c>
      <c r="C1706" s="1069" t="s">
        <v>111</v>
      </c>
      <c r="D1706" s="1072">
        <v>14</v>
      </c>
      <c r="E1706" s="1070">
        <v>1704</v>
      </c>
      <c r="F1706" s="1066" t="s">
        <v>5521</v>
      </c>
      <c r="G1706" s="1067" t="s">
        <v>5522</v>
      </c>
      <c r="H1706" s="1068">
        <v>1</v>
      </c>
      <c r="I1706" s="2"/>
      <c r="K1706" s="1072"/>
    </row>
    <row r="1707" spans="1:11" x14ac:dyDescent="0.2">
      <c r="A1707" s="977" t="str">
        <f t="shared" si="52"/>
        <v>EF_14_103</v>
      </c>
      <c r="B1707" s="979">
        <f t="shared" si="53"/>
        <v>103</v>
      </c>
      <c r="C1707" s="1069" t="s">
        <v>111</v>
      </c>
      <c r="D1707" s="1072">
        <v>14</v>
      </c>
      <c r="E1707" s="1070">
        <v>1705</v>
      </c>
      <c r="F1707" s="1066" t="s">
        <v>5523</v>
      </c>
      <c r="G1707" s="1067" t="s">
        <v>5524</v>
      </c>
      <c r="H1707" s="1068">
        <v>1</v>
      </c>
      <c r="I1707" s="2"/>
      <c r="K1707" s="1072"/>
    </row>
    <row r="1708" spans="1:11" x14ac:dyDescent="0.2">
      <c r="A1708" s="977" t="str">
        <f t="shared" si="52"/>
        <v>EF_14_104</v>
      </c>
      <c r="B1708" s="979">
        <f t="shared" si="53"/>
        <v>104</v>
      </c>
      <c r="C1708" s="1069" t="s">
        <v>111</v>
      </c>
      <c r="D1708" s="1072">
        <v>14</v>
      </c>
      <c r="E1708" s="1070">
        <v>1706</v>
      </c>
      <c r="F1708" s="1066" t="s">
        <v>5525</v>
      </c>
      <c r="G1708" s="1067" t="s">
        <v>5526</v>
      </c>
      <c r="H1708" s="1068">
        <v>1</v>
      </c>
      <c r="I1708" s="2"/>
      <c r="K1708" s="1072"/>
    </row>
    <row r="1709" spans="1:11" x14ac:dyDescent="0.2">
      <c r="A1709" s="977" t="str">
        <f t="shared" si="52"/>
        <v>EF_14_105</v>
      </c>
      <c r="B1709" s="979">
        <f t="shared" si="53"/>
        <v>105</v>
      </c>
      <c r="C1709" s="1069" t="s">
        <v>111</v>
      </c>
      <c r="D1709" s="1072">
        <v>14</v>
      </c>
      <c r="E1709" s="1070">
        <v>1707</v>
      </c>
      <c r="F1709" s="1066" t="s">
        <v>5527</v>
      </c>
      <c r="G1709" s="1067" t="s">
        <v>5528</v>
      </c>
      <c r="H1709" s="1068">
        <v>1</v>
      </c>
      <c r="I1709" s="2"/>
      <c r="K1709" s="1072"/>
    </row>
    <row r="1710" spans="1:11" x14ac:dyDescent="0.2">
      <c r="A1710" s="977" t="str">
        <f t="shared" si="52"/>
        <v>EF_14_106</v>
      </c>
      <c r="B1710" s="979">
        <f t="shared" si="53"/>
        <v>106</v>
      </c>
      <c r="C1710" s="1069" t="s">
        <v>111</v>
      </c>
      <c r="D1710" s="1072">
        <v>14</v>
      </c>
      <c r="E1710" s="1070">
        <v>1708</v>
      </c>
      <c r="F1710" s="1066" t="s">
        <v>5529</v>
      </c>
      <c r="G1710" s="1067" t="s">
        <v>5530</v>
      </c>
      <c r="H1710" s="1068">
        <v>1</v>
      </c>
      <c r="I1710" s="2"/>
      <c r="K1710" s="1072"/>
    </row>
    <row r="1711" spans="1:11" x14ac:dyDescent="0.2">
      <c r="A1711" s="977" t="str">
        <f t="shared" si="52"/>
        <v>EF_14_107</v>
      </c>
      <c r="B1711" s="979">
        <f t="shared" si="53"/>
        <v>107</v>
      </c>
      <c r="C1711" s="1069" t="s">
        <v>111</v>
      </c>
      <c r="D1711" s="1072">
        <v>14</v>
      </c>
      <c r="E1711" s="1070">
        <v>1709</v>
      </c>
      <c r="F1711" s="1066" t="s">
        <v>5531</v>
      </c>
      <c r="G1711" s="1067" t="s">
        <v>5532</v>
      </c>
      <c r="H1711" s="1068">
        <v>1</v>
      </c>
      <c r="I1711" s="2"/>
      <c r="K1711" s="1072"/>
    </row>
    <row r="1712" spans="1:11" x14ac:dyDescent="0.2">
      <c r="A1712" s="977" t="str">
        <f t="shared" si="52"/>
        <v>EF_14_108</v>
      </c>
      <c r="B1712" s="979">
        <f t="shared" si="53"/>
        <v>108</v>
      </c>
      <c r="C1712" s="1069" t="s">
        <v>111</v>
      </c>
      <c r="D1712" s="1072">
        <v>14</v>
      </c>
      <c r="E1712" s="1070">
        <v>1710</v>
      </c>
      <c r="F1712" s="1066" t="s">
        <v>5533</v>
      </c>
      <c r="G1712" s="1067" t="s">
        <v>5534</v>
      </c>
      <c r="H1712" s="1068">
        <v>1</v>
      </c>
      <c r="I1712" s="2"/>
      <c r="K1712" s="1072"/>
    </row>
    <row r="1713" spans="1:11" x14ac:dyDescent="0.2">
      <c r="A1713" s="977" t="str">
        <f t="shared" si="52"/>
        <v>EF_14_109</v>
      </c>
      <c r="B1713" s="979">
        <f t="shared" si="53"/>
        <v>109</v>
      </c>
      <c r="C1713" s="1069" t="s">
        <v>111</v>
      </c>
      <c r="D1713" s="1072">
        <v>14</v>
      </c>
      <c r="E1713" s="1070">
        <v>1711</v>
      </c>
      <c r="F1713" s="1066" t="s">
        <v>5535</v>
      </c>
      <c r="G1713" s="1067" t="s">
        <v>5536</v>
      </c>
      <c r="H1713" s="1068">
        <v>1</v>
      </c>
      <c r="I1713" s="2"/>
      <c r="K1713" s="1072"/>
    </row>
    <row r="1714" spans="1:11" x14ac:dyDescent="0.2">
      <c r="A1714" s="977" t="str">
        <f t="shared" si="52"/>
        <v>EF_14_110</v>
      </c>
      <c r="B1714" s="979">
        <f t="shared" si="53"/>
        <v>110</v>
      </c>
      <c r="C1714" s="1069" t="s">
        <v>111</v>
      </c>
      <c r="D1714" s="1072">
        <v>14</v>
      </c>
      <c r="E1714" s="1070">
        <v>1712</v>
      </c>
      <c r="F1714" s="1066" t="s">
        <v>5537</v>
      </c>
      <c r="G1714" s="1067" t="s">
        <v>5538</v>
      </c>
      <c r="H1714" s="1068">
        <v>1</v>
      </c>
      <c r="I1714" s="2"/>
      <c r="K1714" s="1072"/>
    </row>
    <row r="1715" spans="1:11" x14ac:dyDescent="0.2">
      <c r="A1715" s="977" t="str">
        <f t="shared" si="52"/>
        <v>EF_14_111</v>
      </c>
      <c r="B1715" s="979">
        <f t="shared" si="53"/>
        <v>111</v>
      </c>
      <c r="C1715" s="1069" t="s">
        <v>111</v>
      </c>
      <c r="D1715" s="1072">
        <v>14</v>
      </c>
      <c r="E1715" s="1070">
        <v>1713</v>
      </c>
      <c r="F1715" s="1066" t="s">
        <v>5539</v>
      </c>
      <c r="G1715" s="1067" t="s">
        <v>5540</v>
      </c>
      <c r="H1715" s="1068">
        <v>1</v>
      </c>
      <c r="I1715" s="2"/>
      <c r="K1715" s="1072"/>
    </row>
    <row r="1716" spans="1:11" x14ac:dyDescent="0.2">
      <c r="A1716" s="977" t="str">
        <f t="shared" si="52"/>
        <v>EF_14_112</v>
      </c>
      <c r="B1716" s="979">
        <f t="shared" si="53"/>
        <v>112</v>
      </c>
      <c r="C1716" s="1069" t="s">
        <v>111</v>
      </c>
      <c r="D1716" s="1072">
        <v>14</v>
      </c>
      <c r="E1716" s="1070">
        <v>1714</v>
      </c>
      <c r="F1716" s="1066" t="s">
        <v>5541</v>
      </c>
      <c r="G1716" s="1067" t="s">
        <v>5542</v>
      </c>
      <c r="H1716" s="1068">
        <v>1</v>
      </c>
      <c r="I1716" s="2"/>
      <c r="K1716" s="1072"/>
    </row>
    <row r="1717" spans="1:11" x14ac:dyDescent="0.2">
      <c r="A1717" s="977" t="str">
        <f t="shared" si="52"/>
        <v>EF_14_113</v>
      </c>
      <c r="B1717" s="979">
        <f t="shared" si="53"/>
        <v>113</v>
      </c>
      <c r="C1717" s="1069" t="s">
        <v>111</v>
      </c>
      <c r="D1717" s="1072">
        <v>14</v>
      </c>
      <c r="E1717" s="1070">
        <v>1715</v>
      </c>
      <c r="F1717" s="1066" t="s">
        <v>5543</v>
      </c>
      <c r="G1717" s="1067" t="s">
        <v>5544</v>
      </c>
      <c r="H1717" s="1068">
        <v>1</v>
      </c>
      <c r="I1717" s="2"/>
      <c r="K1717" s="1072"/>
    </row>
    <row r="1718" spans="1:11" x14ac:dyDescent="0.2">
      <c r="A1718" s="977" t="str">
        <f t="shared" si="52"/>
        <v>EF_14_114</v>
      </c>
      <c r="B1718" s="979">
        <f t="shared" si="53"/>
        <v>114</v>
      </c>
      <c r="C1718" s="1069" t="s">
        <v>111</v>
      </c>
      <c r="D1718" s="1072">
        <v>14</v>
      </c>
      <c r="E1718" s="1070">
        <v>1716</v>
      </c>
      <c r="F1718" s="1066" t="s">
        <v>5545</v>
      </c>
      <c r="G1718" s="1067" t="s">
        <v>5546</v>
      </c>
      <c r="H1718" s="1068">
        <v>1</v>
      </c>
      <c r="I1718" s="2"/>
      <c r="K1718" s="1072"/>
    </row>
    <row r="1719" spans="1:11" x14ac:dyDescent="0.2">
      <c r="A1719" s="977" t="str">
        <f t="shared" si="52"/>
        <v>EF_14_115</v>
      </c>
      <c r="B1719" s="979">
        <f t="shared" si="53"/>
        <v>115</v>
      </c>
      <c r="C1719" s="1069" t="s">
        <v>111</v>
      </c>
      <c r="D1719" s="1072">
        <v>14</v>
      </c>
      <c r="E1719" s="1070">
        <v>1717</v>
      </c>
      <c r="F1719" s="1066" t="s">
        <v>5547</v>
      </c>
      <c r="G1719" s="1067" t="s">
        <v>5548</v>
      </c>
      <c r="H1719" s="1068">
        <v>1</v>
      </c>
      <c r="I1719" s="2"/>
      <c r="K1719" s="1072"/>
    </row>
    <row r="1720" spans="1:11" x14ac:dyDescent="0.2">
      <c r="A1720" s="977" t="str">
        <f t="shared" si="52"/>
        <v>EF_14_116</v>
      </c>
      <c r="B1720" s="979">
        <f t="shared" si="53"/>
        <v>116</v>
      </c>
      <c r="C1720" s="1069" t="s">
        <v>111</v>
      </c>
      <c r="D1720" s="1072">
        <v>14</v>
      </c>
      <c r="E1720" s="1070">
        <v>1718</v>
      </c>
      <c r="F1720" s="1066" t="s">
        <v>5549</v>
      </c>
      <c r="G1720" s="1067" t="s">
        <v>5550</v>
      </c>
      <c r="H1720" s="1068">
        <v>1</v>
      </c>
      <c r="I1720" s="2"/>
      <c r="K1720" s="1072"/>
    </row>
    <row r="1721" spans="1:11" x14ac:dyDescent="0.2">
      <c r="A1721" s="977" t="str">
        <f t="shared" si="52"/>
        <v>EF_14_117</v>
      </c>
      <c r="B1721" s="979">
        <f t="shared" si="53"/>
        <v>117</v>
      </c>
      <c r="C1721" s="1069" t="s">
        <v>111</v>
      </c>
      <c r="D1721" s="1072">
        <v>14</v>
      </c>
      <c r="E1721" s="1070">
        <v>1719</v>
      </c>
      <c r="F1721" s="1066" t="s">
        <v>5551</v>
      </c>
      <c r="G1721" s="1067" t="s">
        <v>5552</v>
      </c>
      <c r="H1721" s="1068">
        <v>1</v>
      </c>
      <c r="I1721" s="2"/>
      <c r="K1721" s="1072"/>
    </row>
    <row r="1722" spans="1:11" x14ac:dyDescent="0.2">
      <c r="A1722" s="977" t="str">
        <f t="shared" si="52"/>
        <v>EF_14_118</v>
      </c>
      <c r="B1722" s="979">
        <f t="shared" si="53"/>
        <v>118</v>
      </c>
      <c r="C1722" s="1069" t="s">
        <v>111</v>
      </c>
      <c r="D1722" s="1072">
        <v>14</v>
      </c>
      <c r="E1722" s="1070">
        <v>1720</v>
      </c>
      <c r="F1722" s="1066" t="s">
        <v>5553</v>
      </c>
      <c r="G1722" s="1067" t="s">
        <v>5554</v>
      </c>
      <c r="H1722" s="1068">
        <v>1</v>
      </c>
      <c r="I1722" s="2"/>
      <c r="K1722" s="1072"/>
    </row>
    <row r="1723" spans="1:11" x14ac:dyDescent="0.2">
      <c r="A1723" s="977" t="str">
        <f t="shared" si="52"/>
        <v>EF_14_119</v>
      </c>
      <c r="B1723" s="979">
        <f t="shared" si="53"/>
        <v>119</v>
      </c>
      <c r="C1723" s="1069" t="s">
        <v>111</v>
      </c>
      <c r="D1723" s="1072">
        <v>14</v>
      </c>
      <c r="E1723" s="1070">
        <v>1721</v>
      </c>
      <c r="F1723" s="1066" t="s">
        <v>5555</v>
      </c>
      <c r="G1723" s="1067" t="s">
        <v>5556</v>
      </c>
      <c r="H1723" s="1068">
        <v>1</v>
      </c>
      <c r="I1723" s="2"/>
      <c r="K1723" s="1072"/>
    </row>
    <row r="1724" spans="1:11" x14ac:dyDescent="0.2">
      <c r="A1724" s="977" t="str">
        <f t="shared" si="52"/>
        <v>EF_14_120</v>
      </c>
      <c r="B1724" s="979">
        <f t="shared" si="53"/>
        <v>120</v>
      </c>
      <c r="C1724" s="1069" t="s">
        <v>111</v>
      </c>
      <c r="D1724" s="1072">
        <v>14</v>
      </c>
      <c r="E1724" s="1070">
        <v>1722</v>
      </c>
      <c r="F1724" s="1066" t="s">
        <v>5557</v>
      </c>
      <c r="G1724" s="1067" t="s">
        <v>5558</v>
      </c>
      <c r="H1724" s="1068">
        <v>1</v>
      </c>
      <c r="I1724" s="2"/>
      <c r="K1724" s="1072"/>
    </row>
    <row r="1725" spans="1:11" x14ac:dyDescent="0.2">
      <c r="A1725" s="977" t="str">
        <f t="shared" si="52"/>
        <v>EF_14_121</v>
      </c>
      <c r="B1725" s="979">
        <f t="shared" si="53"/>
        <v>121</v>
      </c>
      <c r="C1725" s="1069" t="s">
        <v>111</v>
      </c>
      <c r="D1725" s="1072">
        <v>14</v>
      </c>
      <c r="E1725" s="1070">
        <v>1723</v>
      </c>
      <c r="F1725" s="1066" t="s">
        <v>5559</v>
      </c>
      <c r="G1725" s="1067" t="s">
        <v>5560</v>
      </c>
      <c r="H1725" s="1068">
        <v>1</v>
      </c>
      <c r="I1725" s="2"/>
      <c r="K1725" s="1072"/>
    </row>
    <row r="1726" spans="1:11" x14ac:dyDescent="0.2">
      <c r="A1726" s="977" t="str">
        <f t="shared" si="52"/>
        <v>EF_14_122</v>
      </c>
      <c r="B1726" s="979">
        <f t="shared" si="53"/>
        <v>122</v>
      </c>
      <c r="C1726" s="1069" t="s">
        <v>111</v>
      </c>
      <c r="D1726" s="1072">
        <v>14</v>
      </c>
      <c r="E1726" s="1070">
        <v>1724</v>
      </c>
      <c r="F1726" s="1066" t="s">
        <v>5561</v>
      </c>
      <c r="G1726" s="1067" t="s">
        <v>5562</v>
      </c>
      <c r="H1726" s="1068">
        <v>1</v>
      </c>
      <c r="I1726" s="2"/>
      <c r="K1726" s="1072"/>
    </row>
    <row r="1727" spans="1:11" x14ac:dyDescent="0.2">
      <c r="A1727" s="977" t="str">
        <f t="shared" si="52"/>
        <v>EF_14_123</v>
      </c>
      <c r="B1727" s="979">
        <f t="shared" si="53"/>
        <v>123</v>
      </c>
      <c r="C1727" s="1069" t="s">
        <v>111</v>
      </c>
      <c r="D1727" s="1072">
        <v>14</v>
      </c>
      <c r="E1727" s="1070">
        <v>1725</v>
      </c>
      <c r="F1727" s="1066" t="s">
        <v>5563</v>
      </c>
      <c r="G1727" s="1067" t="s">
        <v>5564</v>
      </c>
      <c r="H1727" s="1068">
        <v>1</v>
      </c>
      <c r="I1727" s="2"/>
      <c r="K1727" s="1072"/>
    </row>
    <row r="1728" spans="1:11" x14ac:dyDescent="0.2">
      <c r="A1728" s="977" t="str">
        <f t="shared" si="52"/>
        <v>EF_14_124</v>
      </c>
      <c r="B1728" s="979">
        <f t="shared" si="53"/>
        <v>124</v>
      </c>
      <c r="C1728" s="1069" t="s">
        <v>111</v>
      </c>
      <c r="D1728" s="1072">
        <v>14</v>
      </c>
      <c r="E1728" s="1070">
        <v>1726</v>
      </c>
      <c r="F1728" s="1066" t="s">
        <v>5565</v>
      </c>
      <c r="G1728" s="1067" t="s">
        <v>5566</v>
      </c>
      <c r="H1728" s="1068">
        <v>1</v>
      </c>
      <c r="I1728" s="2"/>
      <c r="K1728" s="1072"/>
    </row>
    <row r="1729" spans="1:11" x14ac:dyDescent="0.2">
      <c r="A1729" s="977" t="str">
        <f t="shared" si="52"/>
        <v>EF_14_125</v>
      </c>
      <c r="B1729" s="979">
        <f t="shared" si="53"/>
        <v>125</v>
      </c>
      <c r="C1729" s="1069" t="s">
        <v>111</v>
      </c>
      <c r="D1729" s="1072">
        <v>14</v>
      </c>
      <c r="E1729" s="1070">
        <v>1727</v>
      </c>
      <c r="F1729" s="1066" t="s">
        <v>5567</v>
      </c>
      <c r="G1729" s="1067" t="s">
        <v>5568</v>
      </c>
      <c r="H1729" s="1068">
        <v>1</v>
      </c>
      <c r="I1729" s="2"/>
      <c r="K1729" s="1072"/>
    </row>
    <row r="1730" spans="1:11" x14ac:dyDescent="0.2">
      <c r="A1730" s="977" t="str">
        <f t="shared" si="52"/>
        <v>EF_15_1</v>
      </c>
      <c r="B1730" s="979">
        <f t="shared" si="53"/>
        <v>1</v>
      </c>
      <c r="C1730" s="1069" t="s">
        <v>111</v>
      </c>
      <c r="D1730" s="1072">
        <v>15</v>
      </c>
      <c r="E1730" s="1070">
        <v>1728</v>
      </c>
      <c r="F1730" s="1066" t="s">
        <v>5569</v>
      </c>
      <c r="G1730" s="1067" t="s">
        <v>5570</v>
      </c>
      <c r="H1730" s="1068">
        <v>1</v>
      </c>
      <c r="I1730" s="2"/>
      <c r="K1730" s="1072"/>
    </row>
    <row r="1731" spans="1:11" x14ac:dyDescent="0.2">
      <c r="A1731" s="977" t="str">
        <f t="shared" ref="A1731:A1794" si="54">CONCATENATE(C1731,"_",D1731,"_",B1731)</f>
        <v>EF_15_2</v>
      </c>
      <c r="B1731" s="979">
        <f t="shared" si="53"/>
        <v>2</v>
      </c>
      <c r="C1731" s="1069" t="s">
        <v>111</v>
      </c>
      <c r="D1731" s="1072">
        <v>15</v>
      </c>
      <c r="E1731" s="1070">
        <v>1729</v>
      </c>
      <c r="F1731" s="1066" t="s">
        <v>5571</v>
      </c>
      <c r="G1731" s="1067" t="s">
        <v>5572</v>
      </c>
      <c r="H1731" s="1068">
        <v>1</v>
      </c>
      <c r="I1731" s="2"/>
      <c r="K1731" s="1072"/>
    </row>
    <row r="1732" spans="1:11" x14ac:dyDescent="0.2">
      <c r="A1732" s="977" t="str">
        <f t="shared" si="54"/>
        <v>EF_15_3</v>
      </c>
      <c r="B1732" s="979">
        <f t="shared" si="53"/>
        <v>3</v>
      </c>
      <c r="C1732" s="1069" t="s">
        <v>111</v>
      </c>
      <c r="D1732" s="1072">
        <v>15</v>
      </c>
      <c r="E1732" s="1070">
        <v>1730</v>
      </c>
      <c r="F1732" s="1066" t="s">
        <v>5573</v>
      </c>
      <c r="G1732" s="1067" t="s">
        <v>5574</v>
      </c>
      <c r="H1732" s="1068">
        <v>1</v>
      </c>
      <c r="I1732" s="2"/>
      <c r="K1732" s="1072"/>
    </row>
    <row r="1733" spans="1:11" x14ac:dyDescent="0.2">
      <c r="A1733" s="977" t="str">
        <f t="shared" si="54"/>
        <v>EF_15_4</v>
      </c>
      <c r="B1733" s="979">
        <f t="shared" ref="B1733:B1796" si="55">IF(D1733&lt;&gt;"",IF(D1733=D1732,B1732+1,1),0)</f>
        <v>4</v>
      </c>
      <c r="C1733" s="1069" t="s">
        <v>111</v>
      </c>
      <c r="D1733" s="1072">
        <v>15</v>
      </c>
      <c r="E1733" s="1070">
        <v>1731</v>
      </c>
      <c r="F1733" s="1066" t="s">
        <v>5575</v>
      </c>
      <c r="G1733" s="1067" t="s">
        <v>5576</v>
      </c>
      <c r="H1733" s="1068">
        <v>1</v>
      </c>
      <c r="I1733" s="2"/>
      <c r="K1733" s="1072"/>
    </row>
    <row r="1734" spans="1:11" x14ac:dyDescent="0.2">
      <c r="A1734" s="977" t="str">
        <f t="shared" si="54"/>
        <v>EF_15_5</v>
      </c>
      <c r="B1734" s="979">
        <f t="shared" si="55"/>
        <v>5</v>
      </c>
      <c r="C1734" s="1069" t="s">
        <v>111</v>
      </c>
      <c r="D1734" s="1072">
        <v>15</v>
      </c>
      <c r="E1734" s="1070">
        <v>1732</v>
      </c>
      <c r="F1734" s="1066" t="s">
        <v>5577</v>
      </c>
      <c r="G1734" s="1067" t="s">
        <v>5578</v>
      </c>
      <c r="H1734" s="1068">
        <v>1</v>
      </c>
      <c r="I1734" s="2"/>
      <c r="K1734" s="1072"/>
    </row>
    <row r="1735" spans="1:11" x14ac:dyDescent="0.2">
      <c r="A1735" s="977" t="str">
        <f t="shared" si="54"/>
        <v>EF_15_6</v>
      </c>
      <c r="B1735" s="979">
        <f t="shared" si="55"/>
        <v>6</v>
      </c>
      <c r="C1735" s="1069" t="s">
        <v>111</v>
      </c>
      <c r="D1735" s="1072">
        <v>15</v>
      </c>
      <c r="E1735" s="1070">
        <v>1733</v>
      </c>
      <c r="F1735" s="1066" t="s">
        <v>5579</v>
      </c>
      <c r="G1735" s="1067" t="s">
        <v>5580</v>
      </c>
      <c r="H1735" s="1068">
        <v>1</v>
      </c>
      <c r="I1735" s="2"/>
      <c r="K1735" s="1072"/>
    </row>
    <row r="1736" spans="1:11" x14ac:dyDescent="0.2">
      <c r="A1736" s="977" t="str">
        <f t="shared" si="54"/>
        <v>EF_15_7</v>
      </c>
      <c r="B1736" s="979">
        <f t="shared" si="55"/>
        <v>7</v>
      </c>
      <c r="C1736" s="1069" t="s">
        <v>111</v>
      </c>
      <c r="D1736" s="1072">
        <v>15</v>
      </c>
      <c r="E1736" s="1070">
        <v>1734</v>
      </c>
      <c r="F1736" s="1066" t="s">
        <v>5581</v>
      </c>
      <c r="G1736" s="1067" t="s">
        <v>5582</v>
      </c>
      <c r="H1736" s="1068">
        <v>1</v>
      </c>
      <c r="I1736" s="2"/>
      <c r="K1736" s="1072"/>
    </row>
    <row r="1737" spans="1:11" x14ac:dyDescent="0.2">
      <c r="A1737" s="977" t="str">
        <f t="shared" si="54"/>
        <v>EF_15_8</v>
      </c>
      <c r="B1737" s="979">
        <f t="shared" si="55"/>
        <v>8</v>
      </c>
      <c r="C1737" s="1069" t="s">
        <v>111</v>
      </c>
      <c r="D1737" s="1072">
        <v>15</v>
      </c>
      <c r="E1737" s="1070">
        <v>1735</v>
      </c>
      <c r="F1737" s="1066" t="s">
        <v>5583</v>
      </c>
      <c r="G1737" s="1067" t="s">
        <v>5584</v>
      </c>
      <c r="H1737" s="1068">
        <v>1</v>
      </c>
      <c r="I1737" s="2"/>
      <c r="K1737" s="1072"/>
    </row>
    <row r="1738" spans="1:11" x14ac:dyDescent="0.2">
      <c r="A1738" s="977" t="str">
        <f t="shared" si="54"/>
        <v>EF_15_9</v>
      </c>
      <c r="B1738" s="979">
        <f t="shared" si="55"/>
        <v>9</v>
      </c>
      <c r="C1738" s="1069" t="s">
        <v>111</v>
      </c>
      <c r="D1738" s="1072">
        <v>15</v>
      </c>
      <c r="E1738" s="1070">
        <v>1736</v>
      </c>
      <c r="F1738" s="1066" t="s">
        <v>5585</v>
      </c>
      <c r="G1738" s="1067" t="s">
        <v>5586</v>
      </c>
      <c r="H1738" s="1068">
        <v>1</v>
      </c>
      <c r="I1738" s="2"/>
      <c r="K1738" s="1072"/>
    </row>
    <row r="1739" spans="1:11" x14ac:dyDescent="0.2">
      <c r="A1739" s="977" t="str">
        <f t="shared" si="54"/>
        <v>EF_15_10</v>
      </c>
      <c r="B1739" s="979">
        <f t="shared" si="55"/>
        <v>10</v>
      </c>
      <c r="C1739" s="1069" t="s">
        <v>111</v>
      </c>
      <c r="D1739" s="1072">
        <v>15</v>
      </c>
      <c r="E1739" s="1070">
        <v>1737</v>
      </c>
      <c r="F1739" s="1066" t="s">
        <v>5587</v>
      </c>
      <c r="G1739" s="1067" t="s">
        <v>5588</v>
      </c>
      <c r="H1739" s="1068">
        <v>1</v>
      </c>
      <c r="I1739" s="2"/>
      <c r="K1739" s="1072"/>
    </row>
    <row r="1740" spans="1:11" x14ac:dyDescent="0.2">
      <c r="A1740" s="977" t="str">
        <f t="shared" si="54"/>
        <v>EF_15_11</v>
      </c>
      <c r="B1740" s="979">
        <f t="shared" si="55"/>
        <v>11</v>
      </c>
      <c r="C1740" s="1069" t="s">
        <v>111</v>
      </c>
      <c r="D1740" s="1072">
        <v>15</v>
      </c>
      <c r="E1740" s="1070">
        <v>1738</v>
      </c>
      <c r="F1740" s="1066" t="s">
        <v>5589</v>
      </c>
      <c r="G1740" s="1067" t="s">
        <v>5590</v>
      </c>
      <c r="H1740" s="1068">
        <v>1</v>
      </c>
      <c r="I1740" s="2"/>
      <c r="K1740" s="1072"/>
    </row>
    <row r="1741" spans="1:11" x14ac:dyDescent="0.2">
      <c r="A1741" s="977" t="str">
        <f t="shared" si="54"/>
        <v>EF_15_12</v>
      </c>
      <c r="B1741" s="979">
        <f t="shared" si="55"/>
        <v>12</v>
      </c>
      <c r="C1741" s="1069" t="s">
        <v>111</v>
      </c>
      <c r="D1741" s="1072">
        <v>15</v>
      </c>
      <c r="E1741" s="1070">
        <v>1739</v>
      </c>
      <c r="F1741" s="1066" t="s">
        <v>5591</v>
      </c>
      <c r="G1741" s="1067" t="s">
        <v>5592</v>
      </c>
      <c r="H1741" s="1068">
        <v>1</v>
      </c>
      <c r="I1741" s="2"/>
      <c r="K1741" s="1072"/>
    </row>
    <row r="1742" spans="1:11" x14ac:dyDescent="0.2">
      <c r="A1742" s="977" t="str">
        <f t="shared" si="54"/>
        <v>EF_15_13</v>
      </c>
      <c r="B1742" s="979">
        <f t="shared" si="55"/>
        <v>13</v>
      </c>
      <c r="C1742" s="1069" t="s">
        <v>111</v>
      </c>
      <c r="D1742" s="1072">
        <v>15</v>
      </c>
      <c r="E1742" s="1070">
        <v>1740</v>
      </c>
      <c r="F1742" s="1066" t="s">
        <v>5593</v>
      </c>
      <c r="G1742" s="1067" t="s">
        <v>5594</v>
      </c>
      <c r="H1742" s="1068">
        <v>1</v>
      </c>
      <c r="I1742" s="2"/>
      <c r="K1742" s="1072"/>
    </row>
    <row r="1743" spans="1:11" x14ac:dyDescent="0.2">
      <c r="A1743" s="977" t="str">
        <f t="shared" si="54"/>
        <v>EF_15_14</v>
      </c>
      <c r="B1743" s="979">
        <f t="shared" si="55"/>
        <v>14</v>
      </c>
      <c r="C1743" s="1069" t="s">
        <v>111</v>
      </c>
      <c r="D1743" s="1072">
        <v>15</v>
      </c>
      <c r="E1743" s="1070">
        <v>1741</v>
      </c>
      <c r="F1743" s="1066" t="s">
        <v>5595</v>
      </c>
      <c r="G1743" s="1067" t="s">
        <v>5596</v>
      </c>
      <c r="H1743" s="1068">
        <v>1</v>
      </c>
      <c r="I1743" s="2"/>
      <c r="K1743" s="1072"/>
    </row>
    <row r="1744" spans="1:11" x14ac:dyDescent="0.2">
      <c r="A1744" s="977" t="str">
        <f t="shared" si="54"/>
        <v>EF_15_15</v>
      </c>
      <c r="B1744" s="979">
        <f t="shared" si="55"/>
        <v>15</v>
      </c>
      <c r="C1744" s="1069" t="s">
        <v>111</v>
      </c>
      <c r="D1744" s="1072">
        <v>15</v>
      </c>
      <c r="E1744" s="1070">
        <v>1742</v>
      </c>
      <c r="F1744" s="1066" t="s">
        <v>5597</v>
      </c>
      <c r="G1744" s="1067" t="s">
        <v>5598</v>
      </c>
      <c r="H1744" s="1068">
        <v>1</v>
      </c>
      <c r="I1744" s="2"/>
      <c r="K1744" s="1072"/>
    </row>
    <row r="1745" spans="1:11" x14ac:dyDescent="0.2">
      <c r="A1745" s="977" t="str">
        <f t="shared" si="54"/>
        <v>EF_15_16</v>
      </c>
      <c r="B1745" s="979">
        <f t="shared" si="55"/>
        <v>16</v>
      </c>
      <c r="C1745" s="1069" t="s">
        <v>111</v>
      </c>
      <c r="D1745" s="1072">
        <v>15</v>
      </c>
      <c r="E1745" s="1070">
        <v>1743</v>
      </c>
      <c r="F1745" s="1066" t="s">
        <v>5599</v>
      </c>
      <c r="G1745" s="1067" t="s">
        <v>5600</v>
      </c>
      <c r="H1745" s="1068">
        <v>1</v>
      </c>
      <c r="I1745" s="2"/>
      <c r="K1745" s="1072"/>
    </row>
    <row r="1746" spans="1:11" x14ac:dyDescent="0.2">
      <c r="A1746" s="977" t="str">
        <f t="shared" si="54"/>
        <v>EF_15_17</v>
      </c>
      <c r="B1746" s="979">
        <f t="shared" si="55"/>
        <v>17</v>
      </c>
      <c r="C1746" s="1069" t="s">
        <v>111</v>
      </c>
      <c r="D1746" s="1072">
        <v>15</v>
      </c>
      <c r="E1746" s="1070">
        <v>1744</v>
      </c>
      <c r="F1746" s="1066" t="s">
        <v>5601</v>
      </c>
      <c r="G1746" s="1067" t="s">
        <v>5602</v>
      </c>
      <c r="H1746" s="1068">
        <v>1</v>
      </c>
      <c r="I1746" s="2"/>
      <c r="K1746" s="1072"/>
    </row>
    <row r="1747" spans="1:11" x14ac:dyDescent="0.2">
      <c r="A1747" s="977" t="str">
        <f t="shared" si="54"/>
        <v>EF_15_18</v>
      </c>
      <c r="B1747" s="979">
        <f t="shared" si="55"/>
        <v>18</v>
      </c>
      <c r="C1747" s="1069" t="s">
        <v>111</v>
      </c>
      <c r="D1747" s="1072">
        <v>15</v>
      </c>
      <c r="E1747" s="1070">
        <v>1745</v>
      </c>
      <c r="F1747" s="1066" t="s">
        <v>5603</v>
      </c>
      <c r="G1747" s="1067" t="s">
        <v>5604</v>
      </c>
      <c r="H1747" s="1068">
        <v>1</v>
      </c>
      <c r="I1747" s="2"/>
      <c r="K1747" s="1072"/>
    </row>
    <row r="1748" spans="1:11" x14ac:dyDescent="0.2">
      <c r="A1748" s="977" t="str">
        <f t="shared" si="54"/>
        <v>EF_15_19</v>
      </c>
      <c r="B1748" s="979">
        <f t="shared" si="55"/>
        <v>19</v>
      </c>
      <c r="C1748" s="1069" t="s">
        <v>111</v>
      </c>
      <c r="D1748" s="1072">
        <v>15</v>
      </c>
      <c r="E1748" s="1070">
        <v>1746</v>
      </c>
      <c r="F1748" s="1066" t="s">
        <v>5605</v>
      </c>
      <c r="G1748" s="1067" t="s">
        <v>5606</v>
      </c>
      <c r="H1748" s="1068">
        <v>1</v>
      </c>
      <c r="I1748" s="2"/>
      <c r="K1748" s="1072"/>
    </row>
    <row r="1749" spans="1:11" x14ac:dyDescent="0.2">
      <c r="A1749" s="977" t="str">
        <f t="shared" si="54"/>
        <v>EF_15_20</v>
      </c>
      <c r="B1749" s="979">
        <f t="shared" si="55"/>
        <v>20</v>
      </c>
      <c r="C1749" s="1069" t="s">
        <v>111</v>
      </c>
      <c r="D1749" s="1072">
        <v>15</v>
      </c>
      <c r="E1749" s="1070">
        <v>1747</v>
      </c>
      <c r="F1749" s="1066" t="s">
        <v>5607</v>
      </c>
      <c r="G1749" s="1067" t="s">
        <v>5608</v>
      </c>
      <c r="H1749" s="1068">
        <v>1</v>
      </c>
      <c r="I1749" s="2"/>
      <c r="K1749" s="1072"/>
    </row>
    <row r="1750" spans="1:11" x14ac:dyDescent="0.2">
      <c r="A1750" s="977" t="str">
        <f t="shared" si="54"/>
        <v>EF_15_21</v>
      </c>
      <c r="B1750" s="979">
        <f t="shared" si="55"/>
        <v>21</v>
      </c>
      <c r="C1750" s="1069" t="s">
        <v>111</v>
      </c>
      <c r="D1750" s="1072">
        <v>15</v>
      </c>
      <c r="E1750" s="1070">
        <v>1748</v>
      </c>
      <c r="F1750" s="1066" t="s">
        <v>5609</v>
      </c>
      <c r="G1750" s="1067" t="s">
        <v>5610</v>
      </c>
      <c r="H1750" s="1068">
        <v>1</v>
      </c>
      <c r="I1750" s="2"/>
      <c r="K1750" s="1072"/>
    </row>
    <row r="1751" spans="1:11" x14ac:dyDescent="0.2">
      <c r="A1751" s="977" t="str">
        <f t="shared" si="54"/>
        <v>EF_15_22</v>
      </c>
      <c r="B1751" s="979">
        <f t="shared" si="55"/>
        <v>22</v>
      </c>
      <c r="C1751" s="1069" t="s">
        <v>111</v>
      </c>
      <c r="D1751" s="1072">
        <v>15</v>
      </c>
      <c r="E1751" s="1070">
        <v>1749</v>
      </c>
      <c r="F1751" s="1066" t="s">
        <v>5611</v>
      </c>
      <c r="G1751" s="1067" t="s">
        <v>5612</v>
      </c>
      <c r="H1751" s="1068">
        <v>1</v>
      </c>
      <c r="I1751" s="2"/>
      <c r="K1751" s="1072"/>
    </row>
    <row r="1752" spans="1:11" x14ac:dyDescent="0.2">
      <c r="A1752" s="977" t="str">
        <f t="shared" si="54"/>
        <v>EF_15_23</v>
      </c>
      <c r="B1752" s="979">
        <f t="shared" si="55"/>
        <v>23</v>
      </c>
      <c r="C1752" s="1069" t="s">
        <v>111</v>
      </c>
      <c r="D1752" s="1072">
        <v>15</v>
      </c>
      <c r="E1752" s="1070">
        <v>1750</v>
      </c>
      <c r="F1752" s="1066" t="s">
        <v>5613</v>
      </c>
      <c r="G1752" s="1067" t="s">
        <v>5614</v>
      </c>
      <c r="H1752" s="1068">
        <v>1</v>
      </c>
      <c r="I1752" s="2"/>
      <c r="K1752" s="1072"/>
    </row>
    <row r="1753" spans="1:11" x14ac:dyDescent="0.2">
      <c r="A1753" s="977" t="str">
        <f t="shared" si="54"/>
        <v>EF_15_24</v>
      </c>
      <c r="B1753" s="979">
        <f t="shared" si="55"/>
        <v>24</v>
      </c>
      <c r="C1753" s="1069" t="s">
        <v>111</v>
      </c>
      <c r="D1753" s="1072">
        <v>15</v>
      </c>
      <c r="E1753" s="1070">
        <v>1751</v>
      </c>
      <c r="F1753" s="1066" t="s">
        <v>5615</v>
      </c>
      <c r="G1753" s="1067" t="s">
        <v>5616</v>
      </c>
      <c r="H1753" s="1068">
        <v>1</v>
      </c>
      <c r="I1753" s="2"/>
      <c r="K1753" s="1072"/>
    </row>
    <row r="1754" spans="1:11" x14ac:dyDescent="0.2">
      <c r="A1754" s="977" t="str">
        <f t="shared" si="54"/>
        <v>EF_15_25</v>
      </c>
      <c r="B1754" s="979">
        <f t="shared" si="55"/>
        <v>25</v>
      </c>
      <c r="C1754" s="1069" t="s">
        <v>111</v>
      </c>
      <c r="D1754" s="1072">
        <v>15</v>
      </c>
      <c r="E1754" s="1070">
        <v>1752</v>
      </c>
      <c r="F1754" s="1066" t="s">
        <v>5617</v>
      </c>
      <c r="G1754" s="1067" t="s">
        <v>5618</v>
      </c>
      <c r="H1754" s="1068">
        <v>1</v>
      </c>
      <c r="I1754" s="2"/>
      <c r="K1754" s="1072"/>
    </row>
    <row r="1755" spans="1:11" x14ac:dyDescent="0.2">
      <c r="A1755" s="977" t="str">
        <f t="shared" si="54"/>
        <v>EF_15_26</v>
      </c>
      <c r="B1755" s="979">
        <f t="shared" si="55"/>
        <v>26</v>
      </c>
      <c r="C1755" s="1069" t="s">
        <v>111</v>
      </c>
      <c r="D1755" s="1072">
        <v>15</v>
      </c>
      <c r="E1755" s="1070">
        <v>1753</v>
      </c>
      <c r="F1755" s="1066" t="s">
        <v>5619</v>
      </c>
      <c r="G1755" s="1067" t="s">
        <v>5620</v>
      </c>
      <c r="H1755" s="1068">
        <v>1</v>
      </c>
      <c r="I1755" s="2"/>
      <c r="K1755" s="1072"/>
    </row>
    <row r="1756" spans="1:11" x14ac:dyDescent="0.2">
      <c r="A1756" s="977" t="str">
        <f t="shared" si="54"/>
        <v>EF_15_27</v>
      </c>
      <c r="B1756" s="979">
        <f t="shared" si="55"/>
        <v>27</v>
      </c>
      <c r="C1756" s="1069" t="s">
        <v>111</v>
      </c>
      <c r="D1756" s="1072">
        <v>15</v>
      </c>
      <c r="E1756" s="1070">
        <v>1754</v>
      </c>
      <c r="F1756" s="1066" t="s">
        <v>5621</v>
      </c>
      <c r="G1756" s="1067" t="s">
        <v>5622</v>
      </c>
      <c r="H1756" s="1068">
        <v>1</v>
      </c>
      <c r="I1756" s="2"/>
      <c r="K1756" s="1072"/>
    </row>
    <row r="1757" spans="1:11" x14ac:dyDescent="0.2">
      <c r="A1757" s="977" t="str">
        <f t="shared" si="54"/>
        <v>EF_15_28</v>
      </c>
      <c r="B1757" s="979">
        <f t="shared" si="55"/>
        <v>28</v>
      </c>
      <c r="C1757" s="1069" t="s">
        <v>111</v>
      </c>
      <c r="D1757" s="1072">
        <v>15</v>
      </c>
      <c r="E1757" s="1070">
        <v>1755</v>
      </c>
      <c r="F1757" s="1066" t="s">
        <v>5623</v>
      </c>
      <c r="G1757" s="1067" t="s">
        <v>5624</v>
      </c>
      <c r="H1757" s="1068">
        <v>1</v>
      </c>
      <c r="I1757" s="2"/>
      <c r="K1757" s="1072"/>
    </row>
    <row r="1758" spans="1:11" x14ac:dyDescent="0.2">
      <c r="A1758" s="977" t="str">
        <f t="shared" si="54"/>
        <v>EF_15_29</v>
      </c>
      <c r="B1758" s="979">
        <f t="shared" si="55"/>
        <v>29</v>
      </c>
      <c r="C1758" s="1069" t="s">
        <v>111</v>
      </c>
      <c r="D1758" s="1072">
        <v>15</v>
      </c>
      <c r="E1758" s="1070">
        <v>1756</v>
      </c>
      <c r="F1758" s="1066" t="s">
        <v>5625</v>
      </c>
      <c r="G1758" s="1067" t="s">
        <v>5626</v>
      </c>
      <c r="H1758" s="1068">
        <v>1</v>
      </c>
      <c r="I1758" s="2"/>
      <c r="K1758" s="1072"/>
    </row>
    <row r="1759" spans="1:11" x14ac:dyDescent="0.2">
      <c r="A1759" s="977" t="str">
        <f t="shared" si="54"/>
        <v>EF_15_30</v>
      </c>
      <c r="B1759" s="979">
        <f t="shared" si="55"/>
        <v>30</v>
      </c>
      <c r="C1759" s="1069" t="s">
        <v>111</v>
      </c>
      <c r="D1759" s="1072">
        <v>15</v>
      </c>
      <c r="E1759" s="1070">
        <v>1757</v>
      </c>
      <c r="F1759" s="1066" t="s">
        <v>5627</v>
      </c>
      <c r="G1759" s="1067" t="s">
        <v>5628</v>
      </c>
      <c r="H1759" s="1068">
        <v>1</v>
      </c>
      <c r="I1759" s="2"/>
      <c r="K1759" s="1072"/>
    </row>
    <row r="1760" spans="1:11" x14ac:dyDescent="0.2">
      <c r="A1760" s="977" t="str">
        <f t="shared" si="54"/>
        <v>EF_15_31</v>
      </c>
      <c r="B1760" s="979">
        <f t="shared" si="55"/>
        <v>31</v>
      </c>
      <c r="C1760" s="1069" t="s">
        <v>111</v>
      </c>
      <c r="D1760" s="1072">
        <v>15</v>
      </c>
      <c r="E1760" s="1070">
        <v>1758</v>
      </c>
      <c r="F1760" s="1066" t="s">
        <v>5629</v>
      </c>
      <c r="G1760" s="1067" t="s">
        <v>5630</v>
      </c>
      <c r="H1760" s="1068">
        <v>1</v>
      </c>
      <c r="I1760" s="2"/>
      <c r="K1760" s="1072"/>
    </row>
    <row r="1761" spans="1:11" x14ac:dyDescent="0.2">
      <c r="A1761" s="977" t="str">
        <f t="shared" si="54"/>
        <v>EF_15_32</v>
      </c>
      <c r="B1761" s="979">
        <f t="shared" si="55"/>
        <v>32</v>
      </c>
      <c r="C1761" s="1069" t="s">
        <v>111</v>
      </c>
      <c r="D1761" s="1072">
        <v>15</v>
      </c>
      <c r="E1761" s="1070">
        <v>1759</v>
      </c>
      <c r="F1761" s="1066" t="s">
        <v>5631</v>
      </c>
      <c r="G1761" s="1067" t="s">
        <v>5632</v>
      </c>
      <c r="H1761" s="1068">
        <v>1</v>
      </c>
      <c r="I1761" s="2"/>
      <c r="K1761" s="1072"/>
    </row>
    <row r="1762" spans="1:11" x14ac:dyDescent="0.2">
      <c r="A1762" s="977" t="str">
        <f t="shared" si="54"/>
        <v>EF_15_33</v>
      </c>
      <c r="B1762" s="979">
        <f t="shared" si="55"/>
        <v>33</v>
      </c>
      <c r="C1762" s="1069" t="s">
        <v>111</v>
      </c>
      <c r="D1762" s="1072">
        <v>15</v>
      </c>
      <c r="E1762" s="1070">
        <v>1760</v>
      </c>
      <c r="F1762" s="1066" t="s">
        <v>5633</v>
      </c>
      <c r="G1762" s="1067" t="s">
        <v>5634</v>
      </c>
      <c r="H1762" s="1068">
        <v>1</v>
      </c>
      <c r="I1762" s="2"/>
      <c r="K1762" s="1072"/>
    </row>
    <row r="1763" spans="1:11" x14ac:dyDescent="0.2">
      <c r="A1763" s="977" t="str">
        <f t="shared" si="54"/>
        <v>EF_15_34</v>
      </c>
      <c r="B1763" s="979">
        <f t="shared" si="55"/>
        <v>34</v>
      </c>
      <c r="C1763" s="1069" t="s">
        <v>111</v>
      </c>
      <c r="D1763" s="1072">
        <v>15</v>
      </c>
      <c r="E1763" s="1070">
        <v>1761</v>
      </c>
      <c r="F1763" s="1066" t="s">
        <v>5635</v>
      </c>
      <c r="G1763" s="1067" t="s">
        <v>5636</v>
      </c>
      <c r="H1763" s="1068">
        <v>1</v>
      </c>
      <c r="I1763" s="2"/>
      <c r="K1763" s="1072"/>
    </row>
    <row r="1764" spans="1:11" x14ac:dyDescent="0.2">
      <c r="A1764" s="977" t="str">
        <f t="shared" si="54"/>
        <v>EF_15_35</v>
      </c>
      <c r="B1764" s="979">
        <f t="shared" si="55"/>
        <v>35</v>
      </c>
      <c r="C1764" s="1069" t="s">
        <v>111</v>
      </c>
      <c r="D1764" s="1072">
        <v>15</v>
      </c>
      <c r="E1764" s="1070">
        <v>1762</v>
      </c>
      <c r="F1764" s="1066" t="s">
        <v>5637</v>
      </c>
      <c r="G1764" s="1067" t="s">
        <v>5638</v>
      </c>
      <c r="H1764" s="1068">
        <v>1</v>
      </c>
      <c r="I1764" s="2"/>
      <c r="K1764" s="1072"/>
    </row>
    <row r="1765" spans="1:11" x14ac:dyDescent="0.2">
      <c r="A1765" s="977" t="str">
        <f t="shared" si="54"/>
        <v>EF_15_36</v>
      </c>
      <c r="B1765" s="979">
        <f t="shared" si="55"/>
        <v>36</v>
      </c>
      <c r="C1765" s="1069" t="s">
        <v>111</v>
      </c>
      <c r="D1765" s="1072">
        <v>15</v>
      </c>
      <c r="E1765" s="1070">
        <v>1763</v>
      </c>
      <c r="F1765" s="1066" t="s">
        <v>5639</v>
      </c>
      <c r="G1765" s="1067" t="s">
        <v>5640</v>
      </c>
      <c r="H1765" s="1068">
        <v>1</v>
      </c>
      <c r="I1765" s="2"/>
      <c r="K1765" s="1072"/>
    </row>
    <row r="1766" spans="1:11" x14ac:dyDescent="0.2">
      <c r="A1766" s="977" t="str">
        <f t="shared" si="54"/>
        <v>EF_15_37</v>
      </c>
      <c r="B1766" s="979">
        <f t="shared" si="55"/>
        <v>37</v>
      </c>
      <c r="C1766" s="1069" t="s">
        <v>111</v>
      </c>
      <c r="D1766" s="1072">
        <v>15</v>
      </c>
      <c r="E1766" s="1070">
        <v>1764</v>
      </c>
      <c r="F1766" s="1066" t="s">
        <v>5641</v>
      </c>
      <c r="G1766" s="1067" t="s">
        <v>5642</v>
      </c>
      <c r="H1766" s="1068">
        <v>1</v>
      </c>
      <c r="I1766" s="2"/>
      <c r="K1766" s="1072"/>
    </row>
    <row r="1767" spans="1:11" x14ac:dyDescent="0.2">
      <c r="A1767" s="977" t="str">
        <f t="shared" si="54"/>
        <v>EF_15_38</v>
      </c>
      <c r="B1767" s="979">
        <f t="shared" si="55"/>
        <v>38</v>
      </c>
      <c r="C1767" s="1069" t="s">
        <v>111</v>
      </c>
      <c r="D1767" s="1072">
        <v>15</v>
      </c>
      <c r="E1767" s="1070">
        <v>1765</v>
      </c>
      <c r="F1767" s="1066" t="s">
        <v>5643</v>
      </c>
      <c r="G1767" s="1067" t="s">
        <v>5644</v>
      </c>
      <c r="H1767" s="1068">
        <v>1</v>
      </c>
      <c r="I1767" s="2"/>
      <c r="K1767" s="1072"/>
    </row>
    <row r="1768" spans="1:11" x14ac:dyDescent="0.2">
      <c r="A1768" s="977" t="str">
        <f t="shared" si="54"/>
        <v>EF_15_39</v>
      </c>
      <c r="B1768" s="979">
        <f t="shared" si="55"/>
        <v>39</v>
      </c>
      <c r="C1768" s="1069" t="s">
        <v>111</v>
      </c>
      <c r="D1768" s="1072">
        <v>15</v>
      </c>
      <c r="E1768" s="1070">
        <v>1766</v>
      </c>
      <c r="F1768" s="1066" t="s">
        <v>5645</v>
      </c>
      <c r="G1768" s="1067" t="s">
        <v>5646</v>
      </c>
      <c r="H1768" s="1068">
        <v>1</v>
      </c>
      <c r="I1768" s="2"/>
      <c r="K1768" s="1072"/>
    </row>
    <row r="1769" spans="1:11" x14ac:dyDescent="0.2">
      <c r="A1769" s="977" t="str">
        <f t="shared" si="54"/>
        <v>EF_15_40</v>
      </c>
      <c r="B1769" s="979">
        <f t="shared" si="55"/>
        <v>40</v>
      </c>
      <c r="C1769" s="1069" t="s">
        <v>111</v>
      </c>
      <c r="D1769" s="1072">
        <v>15</v>
      </c>
      <c r="E1769" s="1070">
        <v>1767</v>
      </c>
      <c r="F1769" s="1066" t="s">
        <v>5647</v>
      </c>
      <c r="G1769" s="1067" t="s">
        <v>5648</v>
      </c>
      <c r="H1769" s="1068">
        <v>1</v>
      </c>
      <c r="I1769" s="2"/>
      <c r="K1769" s="1072"/>
    </row>
    <row r="1770" spans="1:11" x14ac:dyDescent="0.2">
      <c r="A1770" s="977" t="str">
        <f t="shared" si="54"/>
        <v>EF_15_41</v>
      </c>
      <c r="B1770" s="979">
        <f t="shared" si="55"/>
        <v>41</v>
      </c>
      <c r="C1770" s="1069" t="s">
        <v>111</v>
      </c>
      <c r="D1770" s="1072">
        <v>15</v>
      </c>
      <c r="E1770" s="1070">
        <v>1768</v>
      </c>
      <c r="F1770" s="1066" t="s">
        <v>5649</v>
      </c>
      <c r="G1770" s="1067" t="s">
        <v>5650</v>
      </c>
      <c r="H1770" s="1068">
        <v>1</v>
      </c>
      <c r="I1770" s="2"/>
      <c r="K1770" s="1072"/>
    </row>
    <row r="1771" spans="1:11" x14ac:dyDescent="0.2">
      <c r="A1771" s="977" t="str">
        <f t="shared" si="54"/>
        <v>EF_15_42</v>
      </c>
      <c r="B1771" s="979">
        <f t="shared" si="55"/>
        <v>42</v>
      </c>
      <c r="C1771" s="1069" t="s">
        <v>111</v>
      </c>
      <c r="D1771" s="1072">
        <v>15</v>
      </c>
      <c r="E1771" s="1070">
        <v>1769</v>
      </c>
      <c r="F1771" s="1066" t="s">
        <v>5651</v>
      </c>
      <c r="G1771" s="1067" t="s">
        <v>5652</v>
      </c>
      <c r="H1771" s="1068">
        <v>1</v>
      </c>
      <c r="I1771" s="2"/>
      <c r="K1771" s="1072"/>
    </row>
    <row r="1772" spans="1:11" x14ac:dyDescent="0.2">
      <c r="A1772" s="977" t="str">
        <f t="shared" si="54"/>
        <v>EF_15_43</v>
      </c>
      <c r="B1772" s="979">
        <f t="shared" si="55"/>
        <v>43</v>
      </c>
      <c r="C1772" s="1069" t="s">
        <v>111</v>
      </c>
      <c r="D1772" s="1072">
        <v>15</v>
      </c>
      <c r="E1772" s="1070">
        <v>1770</v>
      </c>
      <c r="F1772" s="1066" t="s">
        <v>5653</v>
      </c>
      <c r="G1772" s="1067" t="s">
        <v>5654</v>
      </c>
      <c r="H1772" s="1068">
        <v>1</v>
      </c>
      <c r="I1772" s="2"/>
      <c r="K1772" s="1072"/>
    </row>
    <row r="1773" spans="1:11" x14ac:dyDescent="0.2">
      <c r="A1773" s="977" t="str">
        <f t="shared" si="54"/>
        <v>EF_15_44</v>
      </c>
      <c r="B1773" s="979">
        <f t="shared" si="55"/>
        <v>44</v>
      </c>
      <c r="C1773" s="1069" t="s">
        <v>111</v>
      </c>
      <c r="D1773" s="1072">
        <v>15</v>
      </c>
      <c r="E1773" s="1070">
        <v>1771</v>
      </c>
      <c r="F1773" s="1066" t="s">
        <v>5655</v>
      </c>
      <c r="G1773" s="1067" t="s">
        <v>5656</v>
      </c>
      <c r="H1773" s="1068">
        <v>1</v>
      </c>
      <c r="I1773" s="2"/>
      <c r="K1773" s="1072"/>
    </row>
    <row r="1774" spans="1:11" x14ac:dyDescent="0.2">
      <c r="A1774" s="977" t="str">
        <f t="shared" si="54"/>
        <v>EF_15_45</v>
      </c>
      <c r="B1774" s="979">
        <f t="shared" si="55"/>
        <v>45</v>
      </c>
      <c r="C1774" s="1069" t="s">
        <v>111</v>
      </c>
      <c r="D1774" s="1072">
        <v>15</v>
      </c>
      <c r="E1774" s="1070">
        <v>1772</v>
      </c>
      <c r="F1774" s="1066" t="s">
        <v>5657</v>
      </c>
      <c r="G1774" s="1067" t="s">
        <v>5658</v>
      </c>
      <c r="H1774" s="1068">
        <v>1</v>
      </c>
      <c r="I1774" s="2"/>
      <c r="K1774" s="1072"/>
    </row>
    <row r="1775" spans="1:11" x14ac:dyDescent="0.2">
      <c r="A1775" s="977" t="str">
        <f t="shared" si="54"/>
        <v>EF_15_46</v>
      </c>
      <c r="B1775" s="979">
        <f t="shared" si="55"/>
        <v>46</v>
      </c>
      <c r="C1775" s="1069" t="s">
        <v>111</v>
      </c>
      <c r="D1775" s="1072">
        <v>15</v>
      </c>
      <c r="E1775" s="1070">
        <v>1773</v>
      </c>
      <c r="F1775" s="1066" t="s">
        <v>5659</v>
      </c>
      <c r="G1775" s="1067" t="s">
        <v>5660</v>
      </c>
      <c r="H1775" s="1068">
        <v>1</v>
      </c>
      <c r="I1775" s="2"/>
      <c r="K1775" s="1072"/>
    </row>
    <row r="1776" spans="1:11" x14ac:dyDescent="0.2">
      <c r="A1776" s="977" t="str">
        <f t="shared" si="54"/>
        <v>EF_15_47</v>
      </c>
      <c r="B1776" s="979">
        <f t="shared" si="55"/>
        <v>47</v>
      </c>
      <c r="C1776" s="1069" t="s">
        <v>111</v>
      </c>
      <c r="D1776" s="1072">
        <v>15</v>
      </c>
      <c r="E1776" s="1070">
        <v>1774</v>
      </c>
      <c r="F1776" s="1066" t="s">
        <v>5661</v>
      </c>
      <c r="G1776" s="1067" t="s">
        <v>5662</v>
      </c>
      <c r="H1776" s="1068">
        <v>1</v>
      </c>
      <c r="I1776" s="2"/>
      <c r="K1776" s="1072"/>
    </row>
    <row r="1777" spans="1:11" x14ac:dyDescent="0.2">
      <c r="A1777" s="977" t="str">
        <f t="shared" si="54"/>
        <v>EF_15_48</v>
      </c>
      <c r="B1777" s="979">
        <f t="shared" si="55"/>
        <v>48</v>
      </c>
      <c r="C1777" s="1069" t="s">
        <v>111</v>
      </c>
      <c r="D1777" s="1072">
        <v>15</v>
      </c>
      <c r="E1777" s="1070">
        <v>1775</v>
      </c>
      <c r="F1777" s="1066" t="s">
        <v>5663</v>
      </c>
      <c r="G1777" s="1067" t="s">
        <v>5664</v>
      </c>
      <c r="H1777" s="1068">
        <v>1</v>
      </c>
      <c r="I1777" s="2"/>
      <c r="K1777" s="1072"/>
    </row>
    <row r="1778" spans="1:11" x14ac:dyDescent="0.2">
      <c r="A1778" s="977" t="str">
        <f t="shared" si="54"/>
        <v>EF_15_49</v>
      </c>
      <c r="B1778" s="979">
        <f t="shared" si="55"/>
        <v>49</v>
      </c>
      <c r="C1778" s="1069" t="s">
        <v>111</v>
      </c>
      <c r="D1778" s="1072">
        <v>15</v>
      </c>
      <c r="E1778" s="1070">
        <v>1776</v>
      </c>
      <c r="F1778" s="1066" t="s">
        <v>5665</v>
      </c>
      <c r="G1778" s="1067" t="s">
        <v>5666</v>
      </c>
      <c r="H1778" s="1068">
        <v>1</v>
      </c>
      <c r="I1778" s="2"/>
      <c r="K1778" s="1072"/>
    </row>
    <row r="1779" spans="1:11" x14ac:dyDescent="0.2">
      <c r="A1779" s="977" t="str">
        <f t="shared" si="54"/>
        <v>EF_15_50</v>
      </c>
      <c r="B1779" s="979">
        <f t="shared" si="55"/>
        <v>50</v>
      </c>
      <c r="C1779" s="1069" t="s">
        <v>111</v>
      </c>
      <c r="D1779" s="1072">
        <v>15</v>
      </c>
      <c r="E1779" s="1070">
        <v>1777</v>
      </c>
      <c r="F1779" s="1066" t="s">
        <v>5667</v>
      </c>
      <c r="G1779" s="1067" t="s">
        <v>5668</v>
      </c>
      <c r="H1779" s="1068">
        <v>1</v>
      </c>
      <c r="I1779" s="2"/>
      <c r="K1779" s="1072"/>
    </row>
    <row r="1780" spans="1:11" x14ac:dyDescent="0.2">
      <c r="A1780" s="977" t="str">
        <f t="shared" si="54"/>
        <v>EF_15_51</v>
      </c>
      <c r="B1780" s="979">
        <f t="shared" si="55"/>
        <v>51</v>
      </c>
      <c r="C1780" s="1069" t="s">
        <v>111</v>
      </c>
      <c r="D1780" s="1072">
        <v>15</v>
      </c>
      <c r="E1780" s="1070">
        <v>1778</v>
      </c>
      <c r="F1780" s="1066" t="s">
        <v>5669</v>
      </c>
      <c r="G1780" s="1067" t="s">
        <v>5670</v>
      </c>
      <c r="H1780" s="1068">
        <v>1</v>
      </c>
      <c r="I1780" s="2"/>
      <c r="K1780" s="1072"/>
    </row>
    <row r="1781" spans="1:11" x14ac:dyDescent="0.2">
      <c r="A1781" s="977" t="str">
        <f t="shared" si="54"/>
        <v>EF_15_52</v>
      </c>
      <c r="B1781" s="979">
        <f t="shared" si="55"/>
        <v>52</v>
      </c>
      <c r="C1781" s="1069" t="s">
        <v>111</v>
      </c>
      <c r="D1781" s="1072">
        <v>15</v>
      </c>
      <c r="E1781" s="1070">
        <v>1779</v>
      </c>
      <c r="F1781" s="1066" t="s">
        <v>5671</v>
      </c>
      <c r="G1781" s="1067" t="s">
        <v>5672</v>
      </c>
      <c r="H1781" s="1068">
        <v>1</v>
      </c>
      <c r="I1781" s="2"/>
      <c r="K1781" s="1072"/>
    </row>
    <row r="1782" spans="1:11" x14ac:dyDescent="0.2">
      <c r="A1782" s="977" t="str">
        <f t="shared" si="54"/>
        <v>EF_15_53</v>
      </c>
      <c r="B1782" s="979">
        <f t="shared" si="55"/>
        <v>53</v>
      </c>
      <c r="C1782" s="1069" t="s">
        <v>111</v>
      </c>
      <c r="D1782" s="1072">
        <v>15</v>
      </c>
      <c r="E1782" s="1070">
        <v>1780</v>
      </c>
      <c r="F1782" s="1066" t="s">
        <v>5673</v>
      </c>
      <c r="G1782" s="1067" t="s">
        <v>5674</v>
      </c>
      <c r="H1782" s="1068">
        <v>1</v>
      </c>
      <c r="I1782" s="2"/>
      <c r="K1782" s="1072"/>
    </row>
    <row r="1783" spans="1:11" x14ac:dyDescent="0.2">
      <c r="A1783" s="977" t="str">
        <f t="shared" si="54"/>
        <v>EF_15_54</v>
      </c>
      <c r="B1783" s="979">
        <f t="shared" si="55"/>
        <v>54</v>
      </c>
      <c r="C1783" s="1069" t="s">
        <v>111</v>
      </c>
      <c r="D1783" s="1072">
        <v>15</v>
      </c>
      <c r="E1783" s="1070">
        <v>1781</v>
      </c>
      <c r="F1783" s="1066" t="s">
        <v>5675</v>
      </c>
      <c r="G1783" s="1067" t="s">
        <v>5676</v>
      </c>
      <c r="H1783" s="1068">
        <v>1</v>
      </c>
      <c r="I1783" s="2"/>
      <c r="K1783" s="1072"/>
    </row>
    <row r="1784" spans="1:11" x14ac:dyDescent="0.2">
      <c r="A1784" s="977" t="str">
        <f t="shared" si="54"/>
        <v>EF_15_55</v>
      </c>
      <c r="B1784" s="979">
        <f t="shared" si="55"/>
        <v>55</v>
      </c>
      <c r="C1784" s="1069" t="s">
        <v>111</v>
      </c>
      <c r="D1784" s="1072">
        <v>15</v>
      </c>
      <c r="E1784" s="1070">
        <v>1782</v>
      </c>
      <c r="F1784" s="1066" t="s">
        <v>5677</v>
      </c>
      <c r="G1784" s="1067" t="s">
        <v>5676</v>
      </c>
      <c r="H1784" s="1068">
        <v>1</v>
      </c>
      <c r="I1784" s="2"/>
      <c r="K1784" s="1072"/>
    </row>
    <row r="1785" spans="1:11" x14ac:dyDescent="0.2">
      <c r="A1785" s="977" t="str">
        <f t="shared" si="54"/>
        <v>EF_15_56</v>
      </c>
      <c r="B1785" s="979">
        <f t="shared" si="55"/>
        <v>56</v>
      </c>
      <c r="C1785" s="1069" t="s">
        <v>111</v>
      </c>
      <c r="D1785" s="1072">
        <v>15</v>
      </c>
      <c r="E1785" s="1070">
        <v>1783</v>
      </c>
      <c r="F1785" s="1066" t="s">
        <v>5678</v>
      </c>
      <c r="G1785" s="1067" t="s">
        <v>5676</v>
      </c>
      <c r="H1785" s="1068">
        <v>1</v>
      </c>
      <c r="I1785" s="2"/>
      <c r="K1785" s="1072"/>
    </row>
    <row r="1786" spans="1:11" x14ac:dyDescent="0.2">
      <c r="A1786" s="977" t="str">
        <f t="shared" si="54"/>
        <v>EF_15_57</v>
      </c>
      <c r="B1786" s="979">
        <f t="shared" si="55"/>
        <v>57</v>
      </c>
      <c r="C1786" s="1069" t="s">
        <v>111</v>
      </c>
      <c r="D1786" s="1072">
        <v>15</v>
      </c>
      <c r="E1786" s="1070">
        <v>1784</v>
      </c>
      <c r="F1786" s="1066" t="s">
        <v>5679</v>
      </c>
      <c r="G1786" s="1067" t="s">
        <v>5680</v>
      </c>
      <c r="H1786" s="1068">
        <v>1</v>
      </c>
      <c r="I1786" s="2"/>
      <c r="K1786" s="1072"/>
    </row>
    <row r="1787" spans="1:11" x14ac:dyDescent="0.2">
      <c r="A1787" s="977" t="str">
        <f t="shared" si="54"/>
        <v>EF_15_58</v>
      </c>
      <c r="B1787" s="979">
        <f t="shared" si="55"/>
        <v>58</v>
      </c>
      <c r="C1787" s="1069" t="s">
        <v>111</v>
      </c>
      <c r="D1787" s="1072">
        <v>15</v>
      </c>
      <c r="E1787" s="1070">
        <v>1785</v>
      </c>
      <c r="F1787" s="1066" t="s">
        <v>5681</v>
      </c>
      <c r="G1787" s="1067" t="s">
        <v>5682</v>
      </c>
      <c r="H1787" s="1068">
        <v>1</v>
      </c>
      <c r="I1787" s="2"/>
      <c r="K1787" s="1072"/>
    </row>
    <row r="1788" spans="1:11" x14ac:dyDescent="0.2">
      <c r="A1788" s="977" t="str">
        <f t="shared" si="54"/>
        <v>EF_15_59</v>
      </c>
      <c r="B1788" s="979">
        <f t="shared" si="55"/>
        <v>59</v>
      </c>
      <c r="C1788" s="1069" t="s">
        <v>111</v>
      </c>
      <c r="D1788" s="1072">
        <v>15</v>
      </c>
      <c r="E1788" s="1070">
        <v>1786</v>
      </c>
      <c r="F1788" s="1066" t="s">
        <v>5683</v>
      </c>
      <c r="G1788" s="1067" t="s">
        <v>5684</v>
      </c>
      <c r="H1788" s="1068">
        <v>1</v>
      </c>
      <c r="I1788" s="2"/>
      <c r="K1788" s="1072"/>
    </row>
    <row r="1789" spans="1:11" x14ac:dyDescent="0.2">
      <c r="A1789" s="977" t="str">
        <f t="shared" si="54"/>
        <v>EF_15_60</v>
      </c>
      <c r="B1789" s="979">
        <f t="shared" si="55"/>
        <v>60</v>
      </c>
      <c r="C1789" s="1069" t="s">
        <v>111</v>
      </c>
      <c r="D1789" s="1072">
        <v>15</v>
      </c>
      <c r="E1789" s="1070">
        <v>1787</v>
      </c>
      <c r="F1789" s="1066" t="s">
        <v>5685</v>
      </c>
      <c r="G1789" s="1067" t="s">
        <v>5686</v>
      </c>
      <c r="H1789" s="1068">
        <v>1</v>
      </c>
      <c r="I1789" s="2"/>
      <c r="K1789" s="1072"/>
    </row>
    <row r="1790" spans="1:11" x14ac:dyDescent="0.2">
      <c r="A1790" s="977" t="str">
        <f t="shared" si="54"/>
        <v>EF_15_61</v>
      </c>
      <c r="B1790" s="979">
        <f t="shared" si="55"/>
        <v>61</v>
      </c>
      <c r="C1790" s="1069" t="s">
        <v>111</v>
      </c>
      <c r="D1790" s="1072">
        <v>15</v>
      </c>
      <c r="E1790" s="1070">
        <v>1788</v>
      </c>
      <c r="F1790" s="1066" t="s">
        <v>5687</v>
      </c>
      <c r="G1790" s="1067" t="s">
        <v>5688</v>
      </c>
      <c r="H1790" s="1068">
        <v>1</v>
      </c>
      <c r="I1790" s="2"/>
      <c r="K1790" s="1072"/>
    </row>
    <row r="1791" spans="1:11" x14ac:dyDescent="0.2">
      <c r="A1791" s="977" t="str">
        <f t="shared" si="54"/>
        <v>EF_15_62</v>
      </c>
      <c r="B1791" s="979">
        <f t="shared" si="55"/>
        <v>62</v>
      </c>
      <c r="C1791" s="1069" t="s">
        <v>111</v>
      </c>
      <c r="D1791" s="1072">
        <v>15</v>
      </c>
      <c r="E1791" s="1070">
        <v>1789</v>
      </c>
      <c r="F1791" s="1066" t="s">
        <v>5689</v>
      </c>
      <c r="G1791" s="1067" t="s">
        <v>5690</v>
      </c>
      <c r="H1791" s="1068">
        <v>1</v>
      </c>
      <c r="I1791" s="2"/>
      <c r="K1791" s="1072"/>
    </row>
    <row r="1792" spans="1:11" x14ac:dyDescent="0.2">
      <c r="A1792" s="977" t="str">
        <f t="shared" si="54"/>
        <v>EF_15_63</v>
      </c>
      <c r="B1792" s="979">
        <f t="shared" si="55"/>
        <v>63</v>
      </c>
      <c r="C1792" s="1069" t="s">
        <v>111</v>
      </c>
      <c r="D1792" s="1072">
        <v>15</v>
      </c>
      <c r="E1792" s="1070">
        <v>1790</v>
      </c>
      <c r="F1792" s="1066" t="s">
        <v>5691</v>
      </c>
      <c r="G1792" s="1067" t="s">
        <v>5692</v>
      </c>
      <c r="H1792" s="1068">
        <v>1</v>
      </c>
      <c r="I1792" s="2"/>
      <c r="K1792" s="1072"/>
    </row>
    <row r="1793" spans="1:11" x14ac:dyDescent="0.2">
      <c r="A1793" s="977" t="str">
        <f t="shared" si="54"/>
        <v>EF_15_64</v>
      </c>
      <c r="B1793" s="979">
        <f t="shared" si="55"/>
        <v>64</v>
      </c>
      <c r="C1793" s="1069" t="s">
        <v>111</v>
      </c>
      <c r="D1793" s="1072">
        <v>15</v>
      </c>
      <c r="E1793" s="1070">
        <v>1791</v>
      </c>
      <c r="F1793" s="1066" t="s">
        <v>5693</v>
      </c>
      <c r="G1793" s="1067" t="s">
        <v>5694</v>
      </c>
      <c r="H1793" s="1068">
        <v>1</v>
      </c>
      <c r="I1793" s="2"/>
      <c r="K1793" s="1072"/>
    </row>
    <row r="1794" spans="1:11" x14ac:dyDescent="0.2">
      <c r="A1794" s="977" t="str">
        <f t="shared" si="54"/>
        <v>EF_15_65</v>
      </c>
      <c r="B1794" s="979">
        <f t="shared" si="55"/>
        <v>65</v>
      </c>
      <c r="C1794" s="1069" t="s">
        <v>111</v>
      </c>
      <c r="D1794" s="1072">
        <v>15</v>
      </c>
      <c r="E1794" s="1070">
        <v>1792</v>
      </c>
      <c r="F1794" s="1066" t="s">
        <v>5695</v>
      </c>
      <c r="G1794" s="1067" t="s">
        <v>5696</v>
      </c>
      <c r="H1794" s="1068">
        <v>1</v>
      </c>
      <c r="I1794" s="2"/>
      <c r="K1794" s="1072"/>
    </row>
    <row r="1795" spans="1:11" x14ac:dyDescent="0.2">
      <c r="A1795" s="977" t="str">
        <f t="shared" ref="A1795:A1858" si="56">CONCATENATE(C1795,"_",D1795,"_",B1795)</f>
        <v>EF_15_66</v>
      </c>
      <c r="B1795" s="979">
        <f t="shared" si="55"/>
        <v>66</v>
      </c>
      <c r="C1795" s="1069" t="s">
        <v>111</v>
      </c>
      <c r="D1795" s="1072">
        <v>15</v>
      </c>
      <c r="E1795" s="1070">
        <v>1793</v>
      </c>
      <c r="F1795" s="1066" t="s">
        <v>5697</v>
      </c>
      <c r="G1795" s="1067" t="s">
        <v>5698</v>
      </c>
      <c r="H1795" s="1068">
        <v>1</v>
      </c>
      <c r="I1795" s="2"/>
      <c r="K1795" s="1072"/>
    </row>
    <row r="1796" spans="1:11" x14ac:dyDescent="0.2">
      <c r="A1796" s="977" t="str">
        <f t="shared" si="56"/>
        <v>EF_15_67</v>
      </c>
      <c r="B1796" s="979">
        <f t="shared" si="55"/>
        <v>67</v>
      </c>
      <c r="C1796" s="1069" t="s">
        <v>111</v>
      </c>
      <c r="D1796" s="1072">
        <v>15</v>
      </c>
      <c r="E1796" s="1070">
        <v>1794</v>
      </c>
      <c r="F1796" s="1066" t="s">
        <v>5699</v>
      </c>
      <c r="G1796" s="1067" t="s">
        <v>5700</v>
      </c>
      <c r="H1796" s="1068">
        <v>1</v>
      </c>
      <c r="I1796" s="2"/>
      <c r="K1796" s="1072"/>
    </row>
    <row r="1797" spans="1:11" x14ac:dyDescent="0.2">
      <c r="A1797" s="977" t="str">
        <f t="shared" si="56"/>
        <v>EF_15_68</v>
      </c>
      <c r="B1797" s="979">
        <f t="shared" ref="B1797:B1860" si="57">IF(D1797&lt;&gt;"",IF(D1797=D1796,B1796+1,1),0)</f>
        <v>68</v>
      </c>
      <c r="C1797" s="1069" t="s">
        <v>111</v>
      </c>
      <c r="D1797" s="1072">
        <v>15</v>
      </c>
      <c r="E1797" s="1070">
        <v>1795</v>
      </c>
      <c r="F1797" s="1066" t="s">
        <v>5701</v>
      </c>
      <c r="G1797" s="1067" t="s">
        <v>5702</v>
      </c>
      <c r="H1797" s="1068">
        <v>1</v>
      </c>
      <c r="I1797" s="2"/>
      <c r="K1797" s="1072"/>
    </row>
    <row r="1798" spans="1:11" x14ac:dyDescent="0.2">
      <c r="A1798" s="977" t="str">
        <f t="shared" si="56"/>
        <v>EF_15_69</v>
      </c>
      <c r="B1798" s="979">
        <f t="shared" si="57"/>
        <v>69</v>
      </c>
      <c r="C1798" s="1069" t="s">
        <v>111</v>
      </c>
      <c r="D1798" s="1072">
        <v>15</v>
      </c>
      <c r="E1798" s="1070">
        <v>1796</v>
      </c>
      <c r="F1798" s="1066" t="s">
        <v>5703</v>
      </c>
      <c r="G1798" s="1067" t="s">
        <v>5704</v>
      </c>
      <c r="H1798" s="1068">
        <v>1</v>
      </c>
      <c r="I1798" s="2"/>
      <c r="K1798" s="1072"/>
    </row>
    <row r="1799" spans="1:11" x14ac:dyDescent="0.2">
      <c r="A1799" s="977" t="str">
        <f t="shared" si="56"/>
        <v>EF_15_70</v>
      </c>
      <c r="B1799" s="979">
        <f t="shared" si="57"/>
        <v>70</v>
      </c>
      <c r="C1799" s="1069" t="s">
        <v>111</v>
      </c>
      <c r="D1799" s="1072">
        <v>15</v>
      </c>
      <c r="E1799" s="1070">
        <v>1797</v>
      </c>
      <c r="F1799" s="1066" t="s">
        <v>5705</v>
      </c>
      <c r="G1799" s="1067" t="s">
        <v>5706</v>
      </c>
      <c r="H1799" s="1068">
        <v>1</v>
      </c>
      <c r="I1799" s="2"/>
      <c r="K1799" s="1072"/>
    </row>
    <row r="1800" spans="1:11" x14ac:dyDescent="0.2">
      <c r="A1800" s="977" t="str">
        <f t="shared" si="56"/>
        <v>EF_15_71</v>
      </c>
      <c r="B1800" s="979">
        <f t="shared" si="57"/>
        <v>71</v>
      </c>
      <c r="C1800" s="1069" t="s">
        <v>111</v>
      </c>
      <c r="D1800" s="1072">
        <v>15</v>
      </c>
      <c r="E1800" s="1070">
        <v>1798</v>
      </c>
      <c r="F1800" s="1066" t="s">
        <v>5707</v>
      </c>
      <c r="G1800" s="1067" t="s">
        <v>5708</v>
      </c>
      <c r="H1800" s="1068">
        <v>1</v>
      </c>
      <c r="I1800" s="2"/>
      <c r="K1800" s="1072"/>
    </row>
    <row r="1801" spans="1:11" x14ac:dyDescent="0.2">
      <c r="A1801" s="977" t="str">
        <f t="shared" si="56"/>
        <v>EF_15_72</v>
      </c>
      <c r="B1801" s="979">
        <f t="shared" si="57"/>
        <v>72</v>
      </c>
      <c r="C1801" s="1069" t="s">
        <v>111</v>
      </c>
      <c r="D1801" s="1072">
        <v>15</v>
      </c>
      <c r="E1801" s="1070">
        <v>1799</v>
      </c>
      <c r="F1801" s="1066" t="s">
        <v>5709</v>
      </c>
      <c r="G1801" s="1067" t="s">
        <v>5710</v>
      </c>
      <c r="H1801" s="1068">
        <v>1</v>
      </c>
      <c r="I1801" s="2"/>
      <c r="K1801" s="1072"/>
    </row>
    <row r="1802" spans="1:11" x14ac:dyDescent="0.2">
      <c r="A1802" s="977" t="str">
        <f t="shared" si="56"/>
        <v>EF_15_73</v>
      </c>
      <c r="B1802" s="979">
        <f t="shared" si="57"/>
        <v>73</v>
      </c>
      <c r="C1802" s="1069" t="s">
        <v>111</v>
      </c>
      <c r="D1802" s="1072">
        <v>15</v>
      </c>
      <c r="E1802" s="1070">
        <v>1800</v>
      </c>
      <c r="F1802" s="1066" t="s">
        <v>5711</v>
      </c>
      <c r="G1802" s="1067" t="s">
        <v>5712</v>
      </c>
      <c r="H1802" s="1068">
        <v>1</v>
      </c>
      <c r="I1802" s="2"/>
      <c r="K1802" s="1072"/>
    </row>
    <row r="1803" spans="1:11" x14ac:dyDescent="0.2">
      <c r="A1803" s="977" t="str">
        <f t="shared" si="56"/>
        <v>EF_15_74</v>
      </c>
      <c r="B1803" s="979">
        <f t="shared" si="57"/>
        <v>74</v>
      </c>
      <c r="C1803" s="1069" t="s">
        <v>111</v>
      </c>
      <c r="D1803" s="1072">
        <v>15</v>
      </c>
      <c r="E1803" s="1070">
        <v>1801</v>
      </c>
      <c r="F1803" s="1066" t="s">
        <v>5713</v>
      </c>
      <c r="G1803" s="1067" t="s">
        <v>5714</v>
      </c>
      <c r="H1803" s="1068">
        <v>1</v>
      </c>
      <c r="I1803" s="2"/>
      <c r="K1803" s="1072"/>
    </row>
    <row r="1804" spans="1:11" x14ac:dyDescent="0.2">
      <c r="A1804" s="977" t="str">
        <f t="shared" si="56"/>
        <v>EF_15_75</v>
      </c>
      <c r="B1804" s="979">
        <f t="shared" si="57"/>
        <v>75</v>
      </c>
      <c r="C1804" s="1069" t="s">
        <v>111</v>
      </c>
      <c r="D1804" s="1072">
        <v>15</v>
      </c>
      <c r="E1804" s="1070">
        <v>1802</v>
      </c>
      <c r="F1804" s="1066" t="s">
        <v>5715</v>
      </c>
      <c r="G1804" s="1067" t="s">
        <v>5716</v>
      </c>
      <c r="H1804" s="1068">
        <v>1</v>
      </c>
      <c r="I1804" s="2"/>
      <c r="K1804" s="1072"/>
    </row>
    <row r="1805" spans="1:11" x14ac:dyDescent="0.2">
      <c r="A1805" s="977" t="str">
        <f t="shared" si="56"/>
        <v>EF_15_76</v>
      </c>
      <c r="B1805" s="979">
        <f t="shared" si="57"/>
        <v>76</v>
      </c>
      <c r="C1805" s="1069" t="s">
        <v>111</v>
      </c>
      <c r="D1805" s="1072">
        <v>15</v>
      </c>
      <c r="E1805" s="1070">
        <v>1803</v>
      </c>
      <c r="F1805" s="1066" t="s">
        <v>5717</v>
      </c>
      <c r="G1805" s="1067" t="s">
        <v>5718</v>
      </c>
      <c r="H1805" s="1068">
        <v>1</v>
      </c>
      <c r="I1805" s="2"/>
      <c r="K1805" s="1072"/>
    </row>
    <row r="1806" spans="1:11" x14ac:dyDescent="0.2">
      <c r="A1806" s="977" t="str">
        <f t="shared" si="56"/>
        <v>EF_15_77</v>
      </c>
      <c r="B1806" s="979">
        <f t="shared" si="57"/>
        <v>77</v>
      </c>
      <c r="C1806" s="1069" t="s">
        <v>111</v>
      </c>
      <c r="D1806" s="1072">
        <v>15</v>
      </c>
      <c r="E1806" s="1070">
        <v>1804</v>
      </c>
      <c r="F1806" s="1066" t="s">
        <v>5719</v>
      </c>
      <c r="G1806" s="1067" t="s">
        <v>5720</v>
      </c>
      <c r="H1806" s="1068">
        <v>1</v>
      </c>
      <c r="I1806" s="2"/>
      <c r="K1806" s="1072"/>
    </row>
    <row r="1807" spans="1:11" x14ac:dyDescent="0.2">
      <c r="A1807" s="977" t="str">
        <f t="shared" si="56"/>
        <v>EF_15_78</v>
      </c>
      <c r="B1807" s="979">
        <f t="shared" si="57"/>
        <v>78</v>
      </c>
      <c r="C1807" s="1069" t="s">
        <v>111</v>
      </c>
      <c r="D1807" s="1072">
        <v>15</v>
      </c>
      <c r="E1807" s="1070">
        <v>1805</v>
      </c>
      <c r="F1807" s="1066" t="s">
        <v>5721</v>
      </c>
      <c r="G1807" s="1067" t="s">
        <v>5722</v>
      </c>
      <c r="H1807" s="1068">
        <v>1</v>
      </c>
      <c r="I1807" s="2"/>
      <c r="K1807" s="1072"/>
    </row>
    <row r="1808" spans="1:11" x14ac:dyDescent="0.2">
      <c r="A1808" s="977" t="str">
        <f t="shared" si="56"/>
        <v>EF_15_79</v>
      </c>
      <c r="B1808" s="979">
        <f t="shared" si="57"/>
        <v>79</v>
      </c>
      <c r="C1808" s="1069" t="s">
        <v>111</v>
      </c>
      <c r="D1808" s="1072">
        <v>15</v>
      </c>
      <c r="E1808" s="1070">
        <v>1806</v>
      </c>
      <c r="F1808" s="1066" t="s">
        <v>5723</v>
      </c>
      <c r="G1808" s="1067" t="s">
        <v>5724</v>
      </c>
      <c r="H1808" s="1068">
        <v>1</v>
      </c>
      <c r="I1808" s="2"/>
      <c r="K1808" s="1072"/>
    </row>
    <row r="1809" spans="1:11" x14ac:dyDescent="0.2">
      <c r="A1809" s="977" t="str">
        <f t="shared" si="56"/>
        <v>EF_15_80</v>
      </c>
      <c r="B1809" s="979">
        <f t="shared" si="57"/>
        <v>80</v>
      </c>
      <c r="C1809" s="1069" t="s">
        <v>111</v>
      </c>
      <c r="D1809" s="1072">
        <v>15</v>
      </c>
      <c r="E1809" s="1070">
        <v>1807</v>
      </c>
      <c r="F1809" s="1066" t="s">
        <v>5725</v>
      </c>
      <c r="G1809" s="1067" t="s">
        <v>5726</v>
      </c>
      <c r="H1809" s="1068">
        <v>1</v>
      </c>
      <c r="I1809" s="2"/>
      <c r="K1809" s="1072"/>
    </row>
    <row r="1810" spans="1:11" x14ac:dyDescent="0.2">
      <c r="A1810" s="977" t="str">
        <f t="shared" si="56"/>
        <v>EF_15_81</v>
      </c>
      <c r="B1810" s="979">
        <f t="shared" si="57"/>
        <v>81</v>
      </c>
      <c r="C1810" s="1069" t="s">
        <v>111</v>
      </c>
      <c r="D1810" s="1072">
        <v>15</v>
      </c>
      <c r="E1810" s="1070">
        <v>1808</v>
      </c>
      <c r="F1810" s="1066" t="s">
        <v>5727</v>
      </c>
      <c r="G1810" s="1067" t="s">
        <v>5728</v>
      </c>
      <c r="H1810" s="1068">
        <v>1</v>
      </c>
      <c r="I1810" s="2"/>
      <c r="K1810" s="1072"/>
    </row>
    <row r="1811" spans="1:11" x14ac:dyDescent="0.2">
      <c r="A1811" s="977" t="str">
        <f t="shared" si="56"/>
        <v>EF_15_82</v>
      </c>
      <c r="B1811" s="979">
        <f t="shared" si="57"/>
        <v>82</v>
      </c>
      <c r="C1811" s="1069" t="s">
        <v>111</v>
      </c>
      <c r="D1811" s="1072">
        <v>15</v>
      </c>
      <c r="E1811" s="1070">
        <v>1809</v>
      </c>
      <c r="F1811" s="1066" t="s">
        <v>5729</v>
      </c>
      <c r="G1811" s="1067" t="s">
        <v>5730</v>
      </c>
      <c r="H1811" s="1068">
        <v>1</v>
      </c>
      <c r="I1811" s="2"/>
      <c r="K1811" s="1072"/>
    </row>
    <row r="1812" spans="1:11" x14ac:dyDescent="0.2">
      <c r="A1812" s="977" t="str">
        <f t="shared" si="56"/>
        <v>EF_15_83</v>
      </c>
      <c r="B1812" s="979">
        <f t="shared" si="57"/>
        <v>83</v>
      </c>
      <c r="C1812" s="1069" t="s">
        <v>111</v>
      </c>
      <c r="D1812" s="1072">
        <v>15</v>
      </c>
      <c r="E1812" s="1070">
        <v>1810</v>
      </c>
      <c r="F1812" s="1066" t="s">
        <v>5731</v>
      </c>
      <c r="G1812" s="1067" t="s">
        <v>5732</v>
      </c>
      <c r="H1812" s="1068">
        <v>1</v>
      </c>
      <c r="I1812" s="2"/>
      <c r="K1812" s="1072"/>
    </row>
    <row r="1813" spans="1:11" x14ac:dyDescent="0.2">
      <c r="A1813" s="977" t="str">
        <f t="shared" si="56"/>
        <v>EF_15_84</v>
      </c>
      <c r="B1813" s="979">
        <f t="shared" si="57"/>
        <v>84</v>
      </c>
      <c r="C1813" s="1069" t="s">
        <v>111</v>
      </c>
      <c r="D1813" s="1072">
        <v>15</v>
      </c>
      <c r="E1813" s="1070">
        <v>1811</v>
      </c>
      <c r="F1813" s="1066" t="s">
        <v>5733</v>
      </c>
      <c r="G1813" s="1067" t="s">
        <v>5734</v>
      </c>
      <c r="H1813" s="1068">
        <v>1</v>
      </c>
      <c r="I1813" s="2"/>
      <c r="K1813" s="1072"/>
    </row>
    <row r="1814" spans="1:11" x14ac:dyDescent="0.2">
      <c r="A1814" s="977" t="str">
        <f t="shared" si="56"/>
        <v>EF_15_85</v>
      </c>
      <c r="B1814" s="979">
        <f t="shared" si="57"/>
        <v>85</v>
      </c>
      <c r="C1814" s="1069" t="s">
        <v>111</v>
      </c>
      <c r="D1814" s="1072">
        <v>15</v>
      </c>
      <c r="E1814" s="1070">
        <v>1812</v>
      </c>
      <c r="F1814" s="1066" t="s">
        <v>5735</v>
      </c>
      <c r="G1814" s="1067" t="s">
        <v>5736</v>
      </c>
      <c r="H1814" s="1068">
        <v>1</v>
      </c>
      <c r="I1814" s="2"/>
      <c r="K1814" s="1072"/>
    </row>
    <row r="1815" spans="1:11" x14ac:dyDescent="0.2">
      <c r="A1815" s="977" t="str">
        <f t="shared" si="56"/>
        <v>EF_15_86</v>
      </c>
      <c r="B1815" s="979">
        <f t="shared" si="57"/>
        <v>86</v>
      </c>
      <c r="C1815" s="1069" t="s">
        <v>111</v>
      </c>
      <c r="D1815" s="1072">
        <v>15</v>
      </c>
      <c r="E1815" s="1070">
        <v>1813</v>
      </c>
      <c r="F1815" s="1066" t="s">
        <v>5737</v>
      </c>
      <c r="G1815" s="1067" t="s">
        <v>5738</v>
      </c>
      <c r="H1815" s="1068">
        <v>1</v>
      </c>
      <c r="I1815" s="2"/>
      <c r="K1815" s="1072"/>
    </row>
    <row r="1816" spans="1:11" x14ac:dyDescent="0.2">
      <c r="A1816" s="977" t="str">
        <f t="shared" si="56"/>
        <v>EF_15_87</v>
      </c>
      <c r="B1816" s="979">
        <f t="shared" si="57"/>
        <v>87</v>
      </c>
      <c r="C1816" s="1069" t="s">
        <v>111</v>
      </c>
      <c r="D1816" s="1072">
        <v>15</v>
      </c>
      <c r="E1816" s="1070">
        <v>1814</v>
      </c>
      <c r="F1816" s="1066" t="s">
        <v>5739</v>
      </c>
      <c r="G1816" s="1067" t="s">
        <v>5740</v>
      </c>
      <c r="H1816" s="1068">
        <v>1</v>
      </c>
      <c r="I1816" s="2"/>
      <c r="K1816" s="1072"/>
    </row>
    <row r="1817" spans="1:11" x14ac:dyDescent="0.2">
      <c r="A1817" s="977" t="str">
        <f t="shared" si="56"/>
        <v>EF_15_88</v>
      </c>
      <c r="B1817" s="979">
        <f t="shared" si="57"/>
        <v>88</v>
      </c>
      <c r="C1817" s="1069" t="s">
        <v>111</v>
      </c>
      <c r="D1817" s="1072">
        <v>15</v>
      </c>
      <c r="E1817" s="1070">
        <v>1815</v>
      </c>
      <c r="F1817" s="1066" t="s">
        <v>5741</v>
      </c>
      <c r="G1817" s="1067" t="s">
        <v>5742</v>
      </c>
      <c r="H1817" s="1068">
        <v>1</v>
      </c>
      <c r="I1817" s="2"/>
      <c r="K1817" s="1072"/>
    </row>
    <row r="1818" spans="1:11" x14ac:dyDescent="0.2">
      <c r="A1818" s="977" t="str">
        <f t="shared" si="56"/>
        <v>EF_15_89</v>
      </c>
      <c r="B1818" s="979">
        <f t="shared" si="57"/>
        <v>89</v>
      </c>
      <c r="C1818" s="1069" t="s">
        <v>111</v>
      </c>
      <c r="D1818" s="1072">
        <v>15</v>
      </c>
      <c r="E1818" s="1070">
        <v>1816</v>
      </c>
      <c r="F1818" s="1066" t="s">
        <v>5743</v>
      </c>
      <c r="G1818" s="1067" t="s">
        <v>5744</v>
      </c>
      <c r="H1818" s="1068">
        <v>1</v>
      </c>
      <c r="I1818" s="2"/>
      <c r="K1818" s="1072"/>
    </row>
    <row r="1819" spans="1:11" x14ac:dyDescent="0.2">
      <c r="A1819" s="977" t="str">
        <f t="shared" si="56"/>
        <v>EF_15_90</v>
      </c>
      <c r="B1819" s="979">
        <f t="shared" si="57"/>
        <v>90</v>
      </c>
      <c r="C1819" s="1069" t="s">
        <v>111</v>
      </c>
      <c r="D1819" s="1072">
        <v>15</v>
      </c>
      <c r="E1819" s="1070">
        <v>1817</v>
      </c>
      <c r="F1819" s="1066" t="s">
        <v>5745</v>
      </c>
      <c r="G1819" s="1067" t="s">
        <v>5746</v>
      </c>
      <c r="H1819" s="1068">
        <v>1</v>
      </c>
      <c r="I1819" s="2"/>
      <c r="K1819" s="1072"/>
    </row>
    <row r="1820" spans="1:11" x14ac:dyDescent="0.2">
      <c r="A1820" s="977" t="str">
        <f t="shared" si="56"/>
        <v>EF_15_91</v>
      </c>
      <c r="B1820" s="979">
        <f t="shared" si="57"/>
        <v>91</v>
      </c>
      <c r="C1820" s="1069" t="s">
        <v>111</v>
      </c>
      <c r="D1820" s="1072">
        <v>15</v>
      </c>
      <c r="E1820" s="1070">
        <v>1818</v>
      </c>
      <c r="F1820" s="1066" t="s">
        <v>5747</v>
      </c>
      <c r="G1820" s="1067" t="s">
        <v>5748</v>
      </c>
      <c r="H1820" s="1068">
        <v>1</v>
      </c>
      <c r="I1820" s="2"/>
      <c r="K1820" s="1072"/>
    </row>
    <row r="1821" spans="1:11" x14ac:dyDescent="0.2">
      <c r="A1821" s="977" t="str">
        <f t="shared" si="56"/>
        <v>EF_15_92</v>
      </c>
      <c r="B1821" s="979">
        <f t="shared" si="57"/>
        <v>92</v>
      </c>
      <c r="C1821" s="1069" t="s">
        <v>111</v>
      </c>
      <c r="D1821" s="1072">
        <v>15</v>
      </c>
      <c r="E1821" s="1070">
        <v>1819</v>
      </c>
      <c r="F1821" s="1066" t="s">
        <v>5749</v>
      </c>
      <c r="G1821" s="1067" t="s">
        <v>5750</v>
      </c>
      <c r="H1821" s="1068">
        <v>1</v>
      </c>
      <c r="I1821" s="2"/>
      <c r="K1821" s="1072"/>
    </row>
    <row r="1822" spans="1:11" x14ac:dyDescent="0.2">
      <c r="A1822" s="977" t="str">
        <f t="shared" si="56"/>
        <v>EF_15_93</v>
      </c>
      <c r="B1822" s="979">
        <f t="shared" si="57"/>
        <v>93</v>
      </c>
      <c r="C1822" s="1069" t="s">
        <v>111</v>
      </c>
      <c r="D1822" s="1072">
        <v>15</v>
      </c>
      <c r="E1822" s="1070">
        <v>1820</v>
      </c>
      <c r="F1822" s="1066" t="s">
        <v>5751</v>
      </c>
      <c r="G1822" s="1067" t="s">
        <v>5752</v>
      </c>
      <c r="H1822" s="1068">
        <v>1</v>
      </c>
      <c r="I1822" s="2"/>
      <c r="K1822" s="1072"/>
    </row>
    <row r="1823" spans="1:11" x14ac:dyDescent="0.2">
      <c r="A1823" s="977" t="str">
        <f t="shared" si="56"/>
        <v>EF_15_94</v>
      </c>
      <c r="B1823" s="979">
        <f t="shared" si="57"/>
        <v>94</v>
      </c>
      <c r="C1823" s="1069" t="s">
        <v>111</v>
      </c>
      <c r="D1823" s="1072">
        <v>15</v>
      </c>
      <c r="E1823" s="1070">
        <v>1821</v>
      </c>
      <c r="F1823" s="1066" t="s">
        <v>5753</v>
      </c>
      <c r="G1823" s="1067" t="s">
        <v>5754</v>
      </c>
      <c r="H1823" s="1068">
        <v>1</v>
      </c>
      <c r="I1823" s="2"/>
      <c r="K1823" s="1072"/>
    </row>
    <row r="1824" spans="1:11" x14ac:dyDescent="0.2">
      <c r="A1824" s="977" t="str">
        <f t="shared" si="56"/>
        <v>EF_15_95</v>
      </c>
      <c r="B1824" s="979">
        <f t="shared" si="57"/>
        <v>95</v>
      </c>
      <c r="C1824" s="1069" t="s">
        <v>111</v>
      </c>
      <c r="D1824" s="1072">
        <v>15</v>
      </c>
      <c r="E1824" s="1070">
        <v>1822</v>
      </c>
      <c r="F1824" s="1066" t="s">
        <v>5755</v>
      </c>
      <c r="G1824" s="1067" t="s">
        <v>5756</v>
      </c>
      <c r="H1824" s="1068">
        <v>1</v>
      </c>
      <c r="I1824" s="2"/>
      <c r="K1824" s="1072"/>
    </row>
    <row r="1825" spans="1:11" x14ac:dyDescent="0.2">
      <c r="A1825" s="977" t="str">
        <f t="shared" si="56"/>
        <v>EF_15_96</v>
      </c>
      <c r="B1825" s="979">
        <f t="shared" si="57"/>
        <v>96</v>
      </c>
      <c r="C1825" s="1069" t="s">
        <v>111</v>
      </c>
      <c r="D1825" s="1072">
        <v>15</v>
      </c>
      <c r="E1825" s="1070">
        <v>1823</v>
      </c>
      <c r="F1825" s="1066" t="s">
        <v>5757</v>
      </c>
      <c r="G1825" s="1067" t="s">
        <v>5758</v>
      </c>
      <c r="H1825" s="1068">
        <v>1</v>
      </c>
      <c r="I1825" s="2"/>
      <c r="K1825" s="1072"/>
    </row>
    <row r="1826" spans="1:11" x14ac:dyDescent="0.2">
      <c r="A1826" s="977" t="str">
        <f t="shared" si="56"/>
        <v>EF_15_97</v>
      </c>
      <c r="B1826" s="979">
        <f t="shared" si="57"/>
        <v>97</v>
      </c>
      <c r="C1826" s="1069" t="s">
        <v>111</v>
      </c>
      <c r="D1826" s="1072">
        <v>15</v>
      </c>
      <c r="E1826" s="1070">
        <v>1824</v>
      </c>
      <c r="F1826" s="1066" t="s">
        <v>5759</v>
      </c>
      <c r="G1826" s="1067" t="s">
        <v>5760</v>
      </c>
      <c r="H1826" s="1068">
        <v>1</v>
      </c>
      <c r="I1826" s="2"/>
      <c r="K1826" s="1072"/>
    </row>
    <row r="1827" spans="1:11" x14ac:dyDescent="0.2">
      <c r="A1827" s="977" t="str">
        <f t="shared" si="56"/>
        <v>EF_15_98</v>
      </c>
      <c r="B1827" s="979">
        <f t="shared" si="57"/>
        <v>98</v>
      </c>
      <c r="C1827" s="1069" t="s">
        <v>111</v>
      </c>
      <c r="D1827" s="1072">
        <v>15</v>
      </c>
      <c r="E1827" s="1070">
        <v>1825</v>
      </c>
      <c r="F1827" s="1066" t="s">
        <v>5761</v>
      </c>
      <c r="G1827" s="1067" t="s">
        <v>5762</v>
      </c>
      <c r="H1827" s="1068">
        <v>1</v>
      </c>
      <c r="I1827" s="2"/>
      <c r="K1827" s="1072"/>
    </row>
    <row r="1828" spans="1:11" x14ac:dyDescent="0.2">
      <c r="A1828" s="977" t="str">
        <f t="shared" si="56"/>
        <v>EF_15_99</v>
      </c>
      <c r="B1828" s="979">
        <f t="shared" si="57"/>
        <v>99</v>
      </c>
      <c r="C1828" s="1069" t="s">
        <v>111</v>
      </c>
      <c r="D1828" s="1072">
        <v>15</v>
      </c>
      <c r="E1828" s="1070">
        <v>1826</v>
      </c>
      <c r="F1828" s="1066" t="s">
        <v>5763</v>
      </c>
      <c r="G1828" s="1067" t="s">
        <v>5764</v>
      </c>
      <c r="H1828" s="1068">
        <v>1</v>
      </c>
      <c r="I1828" s="2"/>
      <c r="K1828" s="1072"/>
    </row>
    <row r="1829" spans="1:11" x14ac:dyDescent="0.2">
      <c r="A1829" s="977" t="str">
        <f t="shared" si="56"/>
        <v>EF_15_100</v>
      </c>
      <c r="B1829" s="979">
        <f t="shared" si="57"/>
        <v>100</v>
      </c>
      <c r="C1829" s="1069" t="s">
        <v>111</v>
      </c>
      <c r="D1829" s="1072">
        <v>15</v>
      </c>
      <c r="E1829" s="1070">
        <v>1827</v>
      </c>
      <c r="F1829" s="1066" t="s">
        <v>5765</v>
      </c>
      <c r="G1829" s="1067" t="s">
        <v>5766</v>
      </c>
      <c r="H1829" s="1068">
        <v>1</v>
      </c>
      <c r="I1829" s="2"/>
      <c r="K1829" s="1072"/>
    </row>
    <row r="1830" spans="1:11" x14ac:dyDescent="0.2">
      <c r="A1830" s="977" t="str">
        <f t="shared" si="56"/>
        <v>EF_15_101</v>
      </c>
      <c r="B1830" s="979">
        <f t="shared" si="57"/>
        <v>101</v>
      </c>
      <c r="C1830" s="1069" t="s">
        <v>111</v>
      </c>
      <c r="D1830" s="1072">
        <v>15</v>
      </c>
      <c r="E1830" s="1070">
        <v>1828</v>
      </c>
      <c r="F1830" s="1066" t="s">
        <v>5767</v>
      </c>
      <c r="G1830" s="1067" t="s">
        <v>5768</v>
      </c>
      <c r="H1830" s="1068">
        <v>1</v>
      </c>
      <c r="I1830" s="2"/>
      <c r="K1830" s="1072"/>
    </row>
    <row r="1831" spans="1:11" x14ac:dyDescent="0.2">
      <c r="A1831" s="977" t="str">
        <f t="shared" si="56"/>
        <v>EF_15_102</v>
      </c>
      <c r="B1831" s="979">
        <f t="shared" si="57"/>
        <v>102</v>
      </c>
      <c r="C1831" s="1069" t="s">
        <v>111</v>
      </c>
      <c r="D1831" s="1072">
        <v>15</v>
      </c>
      <c r="E1831" s="1070">
        <v>1829</v>
      </c>
      <c r="F1831" s="1066" t="s">
        <v>5769</v>
      </c>
      <c r="G1831" s="1067" t="s">
        <v>5770</v>
      </c>
      <c r="H1831" s="1068">
        <v>1</v>
      </c>
      <c r="I1831" s="2"/>
      <c r="K1831" s="1072"/>
    </row>
    <row r="1832" spans="1:11" x14ac:dyDescent="0.2">
      <c r="A1832" s="977" t="str">
        <f t="shared" si="56"/>
        <v>EF_15_103</v>
      </c>
      <c r="B1832" s="979">
        <f t="shared" si="57"/>
        <v>103</v>
      </c>
      <c r="C1832" s="1069" t="s">
        <v>111</v>
      </c>
      <c r="D1832" s="1072">
        <v>15</v>
      </c>
      <c r="E1832" s="1070">
        <v>1830</v>
      </c>
      <c r="F1832" s="1066" t="s">
        <v>5771</v>
      </c>
      <c r="G1832" s="1067" t="s">
        <v>5772</v>
      </c>
      <c r="H1832" s="1068">
        <v>1</v>
      </c>
      <c r="I1832" s="2"/>
      <c r="K1832" s="1072"/>
    </row>
    <row r="1833" spans="1:11" x14ac:dyDescent="0.2">
      <c r="A1833" s="977" t="str">
        <f t="shared" si="56"/>
        <v>EF_15_104</v>
      </c>
      <c r="B1833" s="979">
        <f t="shared" si="57"/>
        <v>104</v>
      </c>
      <c r="C1833" s="1069" t="s">
        <v>111</v>
      </c>
      <c r="D1833" s="1072">
        <v>15</v>
      </c>
      <c r="E1833" s="1070">
        <v>1831</v>
      </c>
      <c r="F1833" s="1066" t="s">
        <v>5773</v>
      </c>
      <c r="G1833" s="1067" t="s">
        <v>5774</v>
      </c>
      <c r="H1833" s="1068">
        <v>1</v>
      </c>
      <c r="I1833" s="2"/>
      <c r="K1833" s="1072"/>
    </row>
    <row r="1834" spans="1:11" x14ac:dyDescent="0.2">
      <c r="A1834" s="977" t="str">
        <f t="shared" si="56"/>
        <v>EF_15_105</v>
      </c>
      <c r="B1834" s="979">
        <f t="shared" si="57"/>
        <v>105</v>
      </c>
      <c r="C1834" s="1069" t="s">
        <v>111</v>
      </c>
      <c r="D1834" s="1072">
        <v>15</v>
      </c>
      <c r="E1834" s="1070">
        <v>1832</v>
      </c>
      <c r="F1834" s="1066" t="s">
        <v>5775</v>
      </c>
      <c r="G1834" s="1067" t="s">
        <v>5776</v>
      </c>
      <c r="H1834" s="1068">
        <v>1</v>
      </c>
      <c r="I1834" s="2"/>
      <c r="K1834" s="1072"/>
    </row>
    <row r="1835" spans="1:11" x14ac:dyDescent="0.2">
      <c r="A1835" s="977" t="str">
        <f t="shared" si="56"/>
        <v>EF_15_106</v>
      </c>
      <c r="B1835" s="979">
        <f t="shared" si="57"/>
        <v>106</v>
      </c>
      <c r="C1835" s="1069" t="s">
        <v>111</v>
      </c>
      <c r="D1835" s="1072">
        <v>15</v>
      </c>
      <c r="E1835" s="1070">
        <v>1833</v>
      </c>
      <c r="F1835" s="1066" t="s">
        <v>5777</v>
      </c>
      <c r="G1835" s="1067" t="s">
        <v>5778</v>
      </c>
      <c r="H1835" s="1068">
        <v>1</v>
      </c>
      <c r="I1835" s="2"/>
      <c r="K1835" s="1072"/>
    </row>
    <row r="1836" spans="1:11" x14ac:dyDescent="0.2">
      <c r="A1836" s="977" t="str">
        <f t="shared" si="56"/>
        <v>EF_15_107</v>
      </c>
      <c r="B1836" s="979">
        <f t="shared" si="57"/>
        <v>107</v>
      </c>
      <c r="C1836" s="1069" t="s">
        <v>111</v>
      </c>
      <c r="D1836" s="1072">
        <v>15</v>
      </c>
      <c r="E1836" s="1070">
        <v>1834</v>
      </c>
      <c r="F1836" s="1066" t="s">
        <v>5779</v>
      </c>
      <c r="G1836" s="1067" t="s">
        <v>5780</v>
      </c>
      <c r="H1836" s="1068">
        <v>1</v>
      </c>
      <c r="I1836" s="2"/>
      <c r="K1836" s="1072"/>
    </row>
    <row r="1837" spans="1:11" x14ac:dyDescent="0.2">
      <c r="A1837" s="977" t="str">
        <f t="shared" si="56"/>
        <v>EF_15_108</v>
      </c>
      <c r="B1837" s="979">
        <f t="shared" si="57"/>
        <v>108</v>
      </c>
      <c r="C1837" s="1069" t="s">
        <v>111</v>
      </c>
      <c r="D1837" s="1072">
        <v>15</v>
      </c>
      <c r="E1837" s="1070">
        <v>1835</v>
      </c>
      <c r="F1837" s="1066" t="s">
        <v>5781</v>
      </c>
      <c r="G1837" s="1067" t="s">
        <v>5782</v>
      </c>
      <c r="H1837" s="1068">
        <v>1</v>
      </c>
      <c r="I1837" s="2"/>
      <c r="K1837" s="1072"/>
    </row>
    <row r="1838" spans="1:11" x14ac:dyDescent="0.2">
      <c r="A1838" s="977" t="str">
        <f t="shared" si="56"/>
        <v>EF_15_109</v>
      </c>
      <c r="B1838" s="979">
        <f t="shared" si="57"/>
        <v>109</v>
      </c>
      <c r="C1838" s="1069" t="s">
        <v>111</v>
      </c>
      <c r="D1838" s="1072">
        <v>15</v>
      </c>
      <c r="E1838" s="1070">
        <v>1836</v>
      </c>
      <c r="F1838" s="1066" t="s">
        <v>5783</v>
      </c>
      <c r="G1838" s="1067" t="s">
        <v>5784</v>
      </c>
      <c r="H1838" s="1068">
        <v>1</v>
      </c>
      <c r="I1838" s="2"/>
      <c r="K1838" s="1072"/>
    </row>
    <row r="1839" spans="1:11" x14ac:dyDescent="0.2">
      <c r="A1839" s="977" t="str">
        <f t="shared" si="56"/>
        <v>EF_15_110</v>
      </c>
      <c r="B1839" s="979">
        <f t="shared" si="57"/>
        <v>110</v>
      </c>
      <c r="C1839" s="1069" t="s">
        <v>111</v>
      </c>
      <c r="D1839" s="1072">
        <v>15</v>
      </c>
      <c r="E1839" s="1070">
        <v>1837</v>
      </c>
      <c r="F1839" s="1066" t="s">
        <v>5785</v>
      </c>
      <c r="G1839" s="1067" t="s">
        <v>5786</v>
      </c>
      <c r="H1839" s="1068">
        <v>1</v>
      </c>
      <c r="I1839" s="2"/>
      <c r="K1839" s="1072"/>
    </row>
    <row r="1840" spans="1:11" x14ac:dyDescent="0.2">
      <c r="A1840" s="977" t="str">
        <f t="shared" si="56"/>
        <v>EF_15_111</v>
      </c>
      <c r="B1840" s="979">
        <f t="shared" si="57"/>
        <v>111</v>
      </c>
      <c r="C1840" s="1069" t="s">
        <v>111</v>
      </c>
      <c r="D1840" s="1072">
        <v>15</v>
      </c>
      <c r="E1840" s="1070">
        <v>1838</v>
      </c>
      <c r="F1840" s="1066" t="s">
        <v>5787</v>
      </c>
      <c r="G1840" s="1067" t="s">
        <v>5788</v>
      </c>
      <c r="H1840" s="1068">
        <v>1</v>
      </c>
      <c r="I1840" s="2"/>
      <c r="K1840" s="1072"/>
    </row>
    <row r="1841" spans="1:11" x14ac:dyDescent="0.2">
      <c r="A1841" s="977" t="str">
        <f t="shared" si="56"/>
        <v>EF_15_112</v>
      </c>
      <c r="B1841" s="979">
        <f t="shared" si="57"/>
        <v>112</v>
      </c>
      <c r="C1841" s="1069" t="s">
        <v>111</v>
      </c>
      <c r="D1841" s="1072">
        <v>15</v>
      </c>
      <c r="E1841" s="1070">
        <v>1839</v>
      </c>
      <c r="F1841" s="1066" t="s">
        <v>5789</v>
      </c>
      <c r="G1841" s="1067" t="s">
        <v>5790</v>
      </c>
      <c r="H1841" s="1068">
        <v>1</v>
      </c>
      <c r="I1841" s="2"/>
      <c r="K1841" s="1072"/>
    </row>
    <row r="1842" spans="1:11" x14ac:dyDescent="0.2">
      <c r="A1842" s="977" t="str">
        <f t="shared" si="56"/>
        <v>EF_15_113</v>
      </c>
      <c r="B1842" s="979">
        <f t="shared" si="57"/>
        <v>113</v>
      </c>
      <c r="C1842" s="1069" t="s">
        <v>111</v>
      </c>
      <c r="D1842" s="1072">
        <v>15</v>
      </c>
      <c r="E1842" s="1070">
        <v>1840</v>
      </c>
      <c r="F1842" s="1066" t="s">
        <v>5791</v>
      </c>
      <c r="G1842" s="1067" t="s">
        <v>5792</v>
      </c>
      <c r="H1842" s="1068">
        <v>1</v>
      </c>
      <c r="I1842" s="2"/>
      <c r="K1842" s="1072"/>
    </row>
    <row r="1843" spans="1:11" x14ac:dyDescent="0.2">
      <c r="A1843" s="977" t="str">
        <f t="shared" si="56"/>
        <v>EF_15_114</v>
      </c>
      <c r="B1843" s="979">
        <f t="shared" si="57"/>
        <v>114</v>
      </c>
      <c r="C1843" s="1069" t="s">
        <v>111</v>
      </c>
      <c r="D1843" s="1072">
        <v>15</v>
      </c>
      <c r="E1843" s="1070">
        <v>1841</v>
      </c>
      <c r="F1843" s="1066" t="s">
        <v>5793</v>
      </c>
      <c r="G1843" s="1067" t="s">
        <v>5794</v>
      </c>
      <c r="H1843" s="1068">
        <v>1</v>
      </c>
      <c r="I1843" s="2"/>
      <c r="K1843" s="1072"/>
    </row>
    <row r="1844" spans="1:11" x14ac:dyDescent="0.2">
      <c r="A1844" s="977" t="str">
        <f t="shared" si="56"/>
        <v>EF_15_115</v>
      </c>
      <c r="B1844" s="979">
        <f t="shared" si="57"/>
        <v>115</v>
      </c>
      <c r="C1844" s="1069" t="s">
        <v>111</v>
      </c>
      <c r="D1844" s="1072">
        <v>15</v>
      </c>
      <c r="E1844" s="1070">
        <v>1842</v>
      </c>
      <c r="F1844" s="1066" t="s">
        <v>5795</v>
      </c>
      <c r="G1844" s="1067" t="s">
        <v>5796</v>
      </c>
      <c r="H1844" s="1068">
        <v>1</v>
      </c>
      <c r="I1844" s="2"/>
      <c r="K1844" s="1072"/>
    </row>
    <row r="1845" spans="1:11" x14ac:dyDescent="0.2">
      <c r="A1845" s="977" t="str">
        <f t="shared" si="56"/>
        <v>EF_15_116</v>
      </c>
      <c r="B1845" s="979">
        <f t="shared" si="57"/>
        <v>116</v>
      </c>
      <c r="C1845" s="1069" t="s">
        <v>111</v>
      </c>
      <c r="D1845" s="1072">
        <v>15</v>
      </c>
      <c r="E1845" s="1070">
        <v>1843</v>
      </c>
      <c r="F1845" s="1066" t="s">
        <v>5797</v>
      </c>
      <c r="G1845" s="1067" t="s">
        <v>5798</v>
      </c>
      <c r="H1845" s="1068">
        <v>1</v>
      </c>
      <c r="I1845" s="2"/>
      <c r="K1845" s="1072"/>
    </row>
    <row r="1846" spans="1:11" x14ac:dyDescent="0.2">
      <c r="A1846" s="977" t="str">
        <f t="shared" si="56"/>
        <v>EF_15_117</v>
      </c>
      <c r="B1846" s="979">
        <f t="shared" si="57"/>
        <v>117</v>
      </c>
      <c r="C1846" s="1069" t="s">
        <v>111</v>
      </c>
      <c r="D1846" s="1072">
        <v>15</v>
      </c>
      <c r="E1846" s="1070">
        <v>1844</v>
      </c>
      <c r="F1846" s="1066" t="s">
        <v>5799</v>
      </c>
      <c r="G1846" s="1067" t="s">
        <v>5800</v>
      </c>
      <c r="H1846" s="1068">
        <v>1</v>
      </c>
      <c r="I1846" s="2"/>
      <c r="K1846" s="1072"/>
    </row>
    <row r="1847" spans="1:11" x14ac:dyDescent="0.2">
      <c r="A1847" s="977" t="str">
        <f t="shared" si="56"/>
        <v>EF_15_118</v>
      </c>
      <c r="B1847" s="979">
        <f t="shared" si="57"/>
        <v>118</v>
      </c>
      <c r="C1847" s="1069" t="s">
        <v>111</v>
      </c>
      <c r="D1847" s="1072">
        <v>15</v>
      </c>
      <c r="E1847" s="1070">
        <v>1845</v>
      </c>
      <c r="F1847" s="1066" t="s">
        <v>5801</v>
      </c>
      <c r="G1847" s="1067" t="s">
        <v>5802</v>
      </c>
      <c r="H1847" s="1068">
        <v>1</v>
      </c>
      <c r="I1847" s="2"/>
      <c r="K1847" s="1072"/>
    </row>
    <row r="1848" spans="1:11" x14ac:dyDescent="0.2">
      <c r="A1848" s="977" t="str">
        <f t="shared" si="56"/>
        <v>EF_15_119</v>
      </c>
      <c r="B1848" s="979">
        <f t="shared" si="57"/>
        <v>119</v>
      </c>
      <c r="C1848" s="1069" t="s">
        <v>111</v>
      </c>
      <c r="D1848" s="1072">
        <v>15</v>
      </c>
      <c r="E1848" s="1070">
        <v>1846</v>
      </c>
      <c r="F1848" s="1066" t="s">
        <v>5803</v>
      </c>
      <c r="G1848" s="1067" t="s">
        <v>5804</v>
      </c>
      <c r="H1848" s="1068">
        <v>1</v>
      </c>
      <c r="I1848" s="2"/>
      <c r="K1848" s="1072"/>
    </row>
    <row r="1849" spans="1:11" x14ac:dyDescent="0.2">
      <c r="A1849" s="977" t="str">
        <f t="shared" si="56"/>
        <v>EF_15_120</v>
      </c>
      <c r="B1849" s="979">
        <f t="shared" si="57"/>
        <v>120</v>
      </c>
      <c r="C1849" s="1069" t="s">
        <v>111</v>
      </c>
      <c r="D1849" s="1072">
        <v>15</v>
      </c>
      <c r="E1849" s="1070">
        <v>1847</v>
      </c>
      <c r="F1849" s="1066" t="s">
        <v>5805</v>
      </c>
      <c r="G1849" s="1067" t="s">
        <v>5806</v>
      </c>
      <c r="H1849" s="1068">
        <v>1</v>
      </c>
      <c r="I1849" s="2"/>
      <c r="K1849" s="1072"/>
    </row>
    <row r="1850" spans="1:11" x14ac:dyDescent="0.2">
      <c r="A1850" s="977" t="str">
        <f t="shared" si="56"/>
        <v>EF_15_121</v>
      </c>
      <c r="B1850" s="979">
        <f t="shared" si="57"/>
        <v>121</v>
      </c>
      <c r="C1850" s="1069" t="s">
        <v>111</v>
      </c>
      <c r="D1850" s="1072">
        <v>15</v>
      </c>
      <c r="E1850" s="1070">
        <v>1848</v>
      </c>
      <c r="F1850" s="1066" t="s">
        <v>5807</v>
      </c>
      <c r="G1850" s="1067" t="s">
        <v>5808</v>
      </c>
      <c r="H1850" s="1068">
        <v>1</v>
      </c>
      <c r="I1850" s="2"/>
      <c r="K1850" s="1072"/>
    </row>
    <row r="1851" spans="1:11" x14ac:dyDescent="0.2">
      <c r="A1851" s="977" t="str">
        <f t="shared" si="56"/>
        <v>EF_15_122</v>
      </c>
      <c r="B1851" s="979">
        <f t="shared" si="57"/>
        <v>122</v>
      </c>
      <c r="C1851" s="1069" t="s">
        <v>111</v>
      </c>
      <c r="D1851" s="1072">
        <v>15</v>
      </c>
      <c r="E1851" s="1070">
        <v>1849</v>
      </c>
      <c r="F1851" s="1066" t="s">
        <v>5809</v>
      </c>
      <c r="G1851" s="1067" t="s">
        <v>5810</v>
      </c>
      <c r="H1851" s="1068">
        <v>2</v>
      </c>
      <c r="I1851" s="2"/>
      <c r="K1851" s="1072"/>
    </row>
    <row r="1852" spans="1:11" x14ac:dyDescent="0.2">
      <c r="A1852" s="977" t="str">
        <f t="shared" si="56"/>
        <v>EF_15_123</v>
      </c>
      <c r="B1852" s="979">
        <f t="shared" si="57"/>
        <v>123</v>
      </c>
      <c r="C1852" s="1069" t="s">
        <v>111</v>
      </c>
      <c r="D1852" s="1072">
        <v>15</v>
      </c>
      <c r="E1852" s="1070">
        <v>1850</v>
      </c>
      <c r="F1852" s="1066" t="s">
        <v>5811</v>
      </c>
      <c r="G1852" s="1067" t="s">
        <v>5812</v>
      </c>
      <c r="H1852" s="1068">
        <v>1</v>
      </c>
      <c r="I1852" s="2"/>
      <c r="K1852" s="1072"/>
    </row>
    <row r="1853" spans="1:11" x14ac:dyDescent="0.2">
      <c r="A1853" s="977" t="str">
        <f t="shared" si="56"/>
        <v>EF_15_124</v>
      </c>
      <c r="B1853" s="979">
        <f t="shared" si="57"/>
        <v>124</v>
      </c>
      <c r="C1853" s="1069" t="s">
        <v>111</v>
      </c>
      <c r="D1853" s="1072">
        <v>15</v>
      </c>
      <c r="E1853" s="1070">
        <v>1851</v>
      </c>
      <c r="F1853" s="1066" t="s">
        <v>5813</v>
      </c>
      <c r="G1853" s="1067" t="s">
        <v>5814</v>
      </c>
      <c r="H1853" s="1068">
        <v>1</v>
      </c>
      <c r="I1853" s="2"/>
      <c r="K1853" s="1072"/>
    </row>
    <row r="1854" spans="1:11" x14ac:dyDescent="0.2">
      <c r="A1854" s="977" t="str">
        <f t="shared" si="56"/>
        <v>EF_15_125</v>
      </c>
      <c r="B1854" s="979">
        <f t="shared" si="57"/>
        <v>125</v>
      </c>
      <c r="C1854" s="1069" t="s">
        <v>111</v>
      </c>
      <c r="D1854" s="1072">
        <v>15</v>
      </c>
      <c r="E1854" s="1070">
        <v>1852</v>
      </c>
      <c r="F1854" s="1066" t="s">
        <v>5815</v>
      </c>
      <c r="G1854" s="1067" t="s">
        <v>5816</v>
      </c>
      <c r="H1854" s="1068">
        <v>1</v>
      </c>
      <c r="I1854" s="2"/>
      <c r="K1854" s="1072"/>
    </row>
    <row r="1855" spans="1:11" x14ac:dyDescent="0.2">
      <c r="A1855" s="977" t="str">
        <f t="shared" si="56"/>
        <v>EF_16_1</v>
      </c>
      <c r="B1855" s="979">
        <f t="shared" si="57"/>
        <v>1</v>
      </c>
      <c r="C1855" s="1069" t="s">
        <v>111</v>
      </c>
      <c r="D1855" s="1072">
        <v>16</v>
      </c>
      <c r="E1855" s="1070">
        <v>1853</v>
      </c>
      <c r="F1855" s="1066" t="s">
        <v>5817</v>
      </c>
      <c r="G1855" s="1067" t="s">
        <v>5818</v>
      </c>
      <c r="H1855" s="1068">
        <v>1</v>
      </c>
      <c r="I1855" s="2"/>
      <c r="K1855" s="1072"/>
    </row>
    <row r="1856" spans="1:11" x14ac:dyDescent="0.2">
      <c r="A1856" s="977" t="str">
        <f t="shared" si="56"/>
        <v>EF_16_2</v>
      </c>
      <c r="B1856" s="979">
        <f t="shared" si="57"/>
        <v>2</v>
      </c>
      <c r="C1856" s="1069" t="s">
        <v>111</v>
      </c>
      <c r="D1856" s="1072">
        <v>16</v>
      </c>
      <c r="E1856" s="1070">
        <v>1854</v>
      </c>
      <c r="F1856" s="1066" t="s">
        <v>5819</v>
      </c>
      <c r="G1856" s="1067" t="s">
        <v>5820</v>
      </c>
      <c r="H1856" s="1068">
        <v>1</v>
      </c>
      <c r="I1856" s="2"/>
      <c r="K1856" s="1072"/>
    </row>
    <row r="1857" spans="1:11" x14ac:dyDescent="0.2">
      <c r="A1857" s="977" t="str">
        <f t="shared" si="56"/>
        <v>EF_16_3</v>
      </c>
      <c r="B1857" s="979">
        <f t="shared" si="57"/>
        <v>3</v>
      </c>
      <c r="C1857" s="1069" t="s">
        <v>111</v>
      </c>
      <c r="D1857" s="1072">
        <v>16</v>
      </c>
      <c r="E1857" s="1070">
        <v>1855</v>
      </c>
      <c r="F1857" s="1066" t="s">
        <v>5821</v>
      </c>
      <c r="G1857" s="1067" t="s">
        <v>5822</v>
      </c>
      <c r="H1857" s="1068">
        <v>1</v>
      </c>
      <c r="I1857" s="2"/>
      <c r="K1857" s="1072"/>
    </row>
    <row r="1858" spans="1:11" x14ac:dyDescent="0.2">
      <c r="A1858" s="977" t="str">
        <f t="shared" si="56"/>
        <v>EF_16_4</v>
      </c>
      <c r="B1858" s="979">
        <f t="shared" si="57"/>
        <v>4</v>
      </c>
      <c r="C1858" s="1069" t="s">
        <v>111</v>
      </c>
      <c r="D1858" s="1072">
        <v>16</v>
      </c>
      <c r="E1858" s="1070">
        <v>1856</v>
      </c>
      <c r="F1858" s="1066" t="s">
        <v>5823</v>
      </c>
      <c r="G1858" s="1067" t="s">
        <v>5824</v>
      </c>
      <c r="H1858" s="1068">
        <v>1</v>
      </c>
      <c r="I1858" s="2"/>
      <c r="K1858" s="1072"/>
    </row>
    <row r="1859" spans="1:11" x14ac:dyDescent="0.2">
      <c r="A1859" s="977" t="str">
        <f t="shared" ref="A1859:A1922" si="58">CONCATENATE(C1859,"_",D1859,"_",B1859)</f>
        <v>EF_16_5</v>
      </c>
      <c r="B1859" s="979">
        <f t="shared" si="57"/>
        <v>5</v>
      </c>
      <c r="C1859" s="1069" t="s">
        <v>111</v>
      </c>
      <c r="D1859" s="1072">
        <v>16</v>
      </c>
      <c r="E1859" s="1070">
        <v>1857</v>
      </c>
      <c r="F1859" s="1066" t="s">
        <v>5825</v>
      </c>
      <c r="G1859" s="1067" t="s">
        <v>5826</v>
      </c>
      <c r="H1859" s="1068">
        <v>1</v>
      </c>
      <c r="I1859" s="2"/>
      <c r="K1859" s="1072"/>
    </row>
    <row r="1860" spans="1:11" x14ac:dyDescent="0.2">
      <c r="A1860" s="977" t="str">
        <f t="shared" si="58"/>
        <v>EF_16_6</v>
      </c>
      <c r="B1860" s="979">
        <f t="shared" si="57"/>
        <v>6</v>
      </c>
      <c r="C1860" s="1069" t="s">
        <v>111</v>
      </c>
      <c r="D1860" s="1072">
        <v>16</v>
      </c>
      <c r="E1860" s="1070">
        <v>1858</v>
      </c>
      <c r="F1860" s="1066" t="s">
        <v>5827</v>
      </c>
      <c r="G1860" s="1067" t="s">
        <v>5828</v>
      </c>
      <c r="H1860" s="1068">
        <v>1</v>
      </c>
      <c r="I1860" s="2"/>
      <c r="K1860" s="1072"/>
    </row>
    <row r="1861" spans="1:11" x14ac:dyDescent="0.2">
      <c r="A1861" s="977" t="str">
        <f t="shared" si="58"/>
        <v>EF_16_7</v>
      </c>
      <c r="B1861" s="979">
        <f t="shared" ref="B1861:B1924" si="59">IF(D1861&lt;&gt;"",IF(D1861=D1860,B1860+1,1),0)</f>
        <v>7</v>
      </c>
      <c r="C1861" s="1069" t="s">
        <v>111</v>
      </c>
      <c r="D1861" s="1072">
        <v>16</v>
      </c>
      <c r="E1861" s="1070">
        <v>1859</v>
      </c>
      <c r="F1861" s="1066" t="s">
        <v>5829</v>
      </c>
      <c r="G1861" s="1067" t="s">
        <v>5830</v>
      </c>
      <c r="H1861" s="1068">
        <v>1</v>
      </c>
      <c r="I1861" s="2"/>
      <c r="K1861" s="1072"/>
    </row>
    <row r="1862" spans="1:11" x14ac:dyDescent="0.2">
      <c r="A1862" s="977" t="str">
        <f t="shared" si="58"/>
        <v>EF_16_8</v>
      </c>
      <c r="B1862" s="979">
        <f t="shared" si="59"/>
        <v>8</v>
      </c>
      <c r="C1862" s="1069" t="s">
        <v>111</v>
      </c>
      <c r="D1862" s="1072">
        <v>16</v>
      </c>
      <c r="E1862" s="1070">
        <v>1860</v>
      </c>
      <c r="F1862" s="1066" t="s">
        <v>5831</v>
      </c>
      <c r="G1862" s="1067" t="s">
        <v>5832</v>
      </c>
      <c r="H1862" s="1068">
        <v>1</v>
      </c>
      <c r="I1862" s="2"/>
      <c r="K1862" s="1072"/>
    </row>
    <row r="1863" spans="1:11" x14ac:dyDescent="0.2">
      <c r="A1863" s="977" t="str">
        <f t="shared" si="58"/>
        <v>EF_16_9</v>
      </c>
      <c r="B1863" s="979">
        <f t="shared" si="59"/>
        <v>9</v>
      </c>
      <c r="C1863" s="1069" t="s">
        <v>111</v>
      </c>
      <c r="D1863" s="1072">
        <v>16</v>
      </c>
      <c r="E1863" s="1070">
        <v>1861</v>
      </c>
      <c r="F1863" s="1066" t="s">
        <v>5833</v>
      </c>
      <c r="G1863" s="1067" t="s">
        <v>5834</v>
      </c>
      <c r="H1863" s="1068">
        <v>1</v>
      </c>
      <c r="I1863" s="2"/>
      <c r="K1863" s="1072"/>
    </row>
    <row r="1864" spans="1:11" x14ac:dyDescent="0.2">
      <c r="A1864" s="977" t="str">
        <f t="shared" si="58"/>
        <v>EF_16_10</v>
      </c>
      <c r="B1864" s="979">
        <f t="shared" si="59"/>
        <v>10</v>
      </c>
      <c r="C1864" s="1069" t="s">
        <v>111</v>
      </c>
      <c r="D1864" s="1072">
        <v>16</v>
      </c>
      <c r="E1864" s="1070">
        <v>1862</v>
      </c>
      <c r="F1864" s="1066" t="s">
        <v>5835</v>
      </c>
      <c r="G1864" s="1067" t="s">
        <v>5836</v>
      </c>
      <c r="H1864" s="1068">
        <v>1</v>
      </c>
      <c r="I1864" s="2"/>
      <c r="K1864" s="1072"/>
    </row>
    <row r="1865" spans="1:11" x14ac:dyDescent="0.2">
      <c r="A1865" s="977" t="str">
        <f t="shared" si="58"/>
        <v>EF_16_11</v>
      </c>
      <c r="B1865" s="979">
        <f t="shared" si="59"/>
        <v>11</v>
      </c>
      <c r="C1865" s="1069" t="s">
        <v>111</v>
      </c>
      <c r="D1865" s="1072">
        <v>16</v>
      </c>
      <c r="E1865" s="1070">
        <v>1863</v>
      </c>
      <c r="F1865" s="1066" t="s">
        <v>5837</v>
      </c>
      <c r="G1865" s="1067" t="s">
        <v>5838</v>
      </c>
      <c r="H1865" s="1068">
        <v>1</v>
      </c>
      <c r="I1865" s="2"/>
      <c r="K1865" s="1072"/>
    </row>
    <row r="1866" spans="1:11" x14ac:dyDescent="0.2">
      <c r="A1866" s="977" t="str">
        <f t="shared" si="58"/>
        <v>EF_16_12</v>
      </c>
      <c r="B1866" s="979">
        <f t="shared" si="59"/>
        <v>12</v>
      </c>
      <c r="C1866" s="1069" t="s">
        <v>111</v>
      </c>
      <c r="D1866" s="1072">
        <v>16</v>
      </c>
      <c r="E1866" s="1070">
        <v>1864</v>
      </c>
      <c r="F1866" s="1066" t="s">
        <v>5839</v>
      </c>
      <c r="G1866" s="1067" t="s">
        <v>5840</v>
      </c>
      <c r="H1866" s="1068">
        <v>1</v>
      </c>
      <c r="I1866" s="2"/>
      <c r="K1866" s="1072"/>
    </row>
    <row r="1867" spans="1:11" x14ac:dyDescent="0.2">
      <c r="A1867" s="977" t="str">
        <f t="shared" si="58"/>
        <v>EF_16_13</v>
      </c>
      <c r="B1867" s="979">
        <f t="shared" si="59"/>
        <v>13</v>
      </c>
      <c r="C1867" s="1069" t="s">
        <v>111</v>
      </c>
      <c r="D1867" s="1072">
        <v>16</v>
      </c>
      <c r="E1867" s="1070">
        <v>1865</v>
      </c>
      <c r="F1867" s="1066" t="s">
        <v>5841</v>
      </c>
      <c r="G1867" s="1067" t="s">
        <v>5842</v>
      </c>
      <c r="H1867" s="1068">
        <v>1</v>
      </c>
      <c r="I1867" s="2"/>
      <c r="K1867" s="1072"/>
    </row>
    <row r="1868" spans="1:11" x14ac:dyDescent="0.2">
      <c r="A1868" s="977" t="str">
        <f t="shared" si="58"/>
        <v>EF_16_14</v>
      </c>
      <c r="B1868" s="979">
        <f t="shared" si="59"/>
        <v>14</v>
      </c>
      <c r="C1868" s="1069" t="s">
        <v>111</v>
      </c>
      <c r="D1868" s="1072">
        <v>16</v>
      </c>
      <c r="E1868" s="1070">
        <v>1866</v>
      </c>
      <c r="F1868" s="1066" t="s">
        <v>5843</v>
      </c>
      <c r="G1868" s="1067" t="s">
        <v>5844</v>
      </c>
      <c r="H1868" s="1068">
        <v>1</v>
      </c>
      <c r="I1868" s="2"/>
      <c r="K1868" s="1072"/>
    </row>
    <row r="1869" spans="1:11" x14ac:dyDescent="0.2">
      <c r="A1869" s="977" t="str">
        <f t="shared" si="58"/>
        <v>EF_16_15</v>
      </c>
      <c r="B1869" s="979">
        <f t="shared" si="59"/>
        <v>15</v>
      </c>
      <c r="C1869" s="1069" t="s">
        <v>111</v>
      </c>
      <c r="D1869" s="1072">
        <v>16</v>
      </c>
      <c r="E1869" s="1070">
        <v>1867</v>
      </c>
      <c r="F1869" s="1066" t="s">
        <v>5845</v>
      </c>
      <c r="G1869" s="1067" t="s">
        <v>5846</v>
      </c>
      <c r="H1869" s="1068">
        <v>1</v>
      </c>
      <c r="I1869" s="2"/>
      <c r="K1869" s="1072"/>
    </row>
    <row r="1870" spans="1:11" x14ac:dyDescent="0.2">
      <c r="A1870" s="977" t="str">
        <f t="shared" si="58"/>
        <v>EF_16_16</v>
      </c>
      <c r="B1870" s="979">
        <f t="shared" si="59"/>
        <v>16</v>
      </c>
      <c r="C1870" s="1069" t="s">
        <v>111</v>
      </c>
      <c r="D1870" s="1072">
        <v>16</v>
      </c>
      <c r="E1870" s="1070">
        <v>1868</v>
      </c>
      <c r="F1870" s="1066" t="s">
        <v>5847</v>
      </c>
      <c r="G1870" s="1067" t="s">
        <v>5848</v>
      </c>
      <c r="H1870" s="1068">
        <v>1</v>
      </c>
      <c r="I1870" s="2"/>
      <c r="K1870" s="1072"/>
    </row>
    <row r="1871" spans="1:11" x14ac:dyDescent="0.2">
      <c r="A1871" s="977" t="str">
        <f t="shared" si="58"/>
        <v>EF_16_17</v>
      </c>
      <c r="B1871" s="979">
        <f t="shared" si="59"/>
        <v>17</v>
      </c>
      <c r="C1871" s="1069" t="s">
        <v>111</v>
      </c>
      <c r="D1871" s="1072">
        <v>16</v>
      </c>
      <c r="E1871" s="1070">
        <v>1869</v>
      </c>
      <c r="F1871" s="1066" t="s">
        <v>5849</v>
      </c>
      <c r="G1871" s="1067" t="s">
        <v>5850</v>
      </c>
      <c r="H1871" s="1068">
        <v>1</v>
      </c>
      <c r="I1871" s="2"/>
      <c r="K1871" s="1072"/>
    </row>
    <row r="1872" spans="1:11" x14ac:dyDescent="0.2">
      <c r="A1872" s="977" t="str">
        <f t="shared" si="58"/>
        <v>EF_16_18</v>
      </c>
      <c r="B1872" s="979">
        <f t="shared" si="59"/>
        <v>18</v>
      </c>
      <c r="C1872" s="1069" t="s">
        <v>111</v>
      </c>
      <c r="D1872" s="1072">
        <v>16</v>
      </c>
      <c r="E1872" s="1070">
        <v>1870</v>
      </c>
      <c r="F1872" s="1066" t="s">
        <v>5851</v>
      </c>
      <c r="G1872" s="1067" t="s">
        <v>5852</v>
      </c>
      <c r="H1872" s="1068">
        <v>1</v>
      </c>
      <c r="I1872" s="2"/>
      <c r="K1872" s="1072"/>
    </row>
    <row r="1873" spans="1:11" x14ac:dyDescent="0.2">
      <c r="A1873" s="977" t="str">
        <f t="shared" si="58"/>
        <v>EF_16_19</v>
      </c>
      <c r="B1873" s="979">
        <f t="shared" si="59"/>
        <v>19</v>
      </c>
      <c r="C1873" s="1069" t="s">
        <v>111</v>
      </c>
      <c r="D1873" s="1072">
        <v>16</v>
      </c>
      <c r="E1873" s="1070">
        <v>1871</v>
      </c>
      <c r="F1873" s="1066" t="s">
        <v>5853</v>
      </c>
      <c r="G1873" s="1067" t="s">
        <v>5854</v>
      </c>
      <c r="H1873" s="1068">
        <v>1</v>
      </c>
      <c r="I1873" s="2"/>
      <c r="K1873" s="1072"/>
    </row>
    <row r="1874" spans="1:11" x14ac:dyDescent="0.2">
      <c r="A1874" s="977" t="str">
        <f t="shared" si="58"/>
        <v>EF_16_20</v>
      </c>
      <c r="B1874" s="979">
        <f t="shared" si="59"/>
        <v>20</v>
      </c>
      <c r="C1874" s="1069" t="s">
        <v>111</v>
      </c>
      <c r="D1874" s="1072">
        <v>16</v>
      </c>
      <c r="E1874" s="1070">
        <v>1872</v>
      </c>
      <c r="F1874" s="1066" t="s">
        <v>5855</v>
      </c>
      <c r="G1874" s="1067" t="s">
        <v>5856</v>
      </c>
      <c r="H1874" s="1068">
        <v>1</v>
      </c>
      <c r="I1874" s="2"/>
      <c r="K1874" s="1072"/>
    </row>
    <row r="1875" spans="1:11" x14ac:dyDescent="0.2">
      <c r="A1875" s="977" t="str">
        <f t="shared" si="58"/>
        <v>EF_16_21</v>
      </c>
      <c r="B1875" s="979">
        <f t="shared" si="59"/>
        <v>21</v>
      </c>
      <c r="C1875" s="1069" t="s">
        <v>111</v>
      </c>
      <c r="D1875" s="1072">
        <v>16</v>
      </c>
      <c r="E1875" s="1070">
        <v>1873</v>
      </c>
      <c r="F1875" s="1066" t="s">
        <v>5857</v>
      </c>
      <c r="G1875" s="1067" t="s">
        <v>5858</v>
      </c>
      <c r="H1875" s="1068">
        <v>1</v>
      </c>
      <c r="I1875" s="2"/>
      <c r="K1875" s="1072"/>
    </row>
    <row r="1876" spans="1:11" x14ac:dyDescent="0.2">
      <c r="A1876" s="977" t="str">
        <f t="shared" si="58"/>
        <v>EF_16_22</v>
      </c>
      <c r="B1876" s="979">
        <f t="shared" si="59"/>
        <v>22</v>
      </c>
      <c r="C1876" s="1069" t="s">
        <v>111</v>
      </c>
      <c r="D1876" s="1072">
        <v>16</v>
      </c>
      <c r="E1876" s="1070">
        <v>1874</v>
      </c>
      <c r="F1876" s="1066" t="s">
        <v>5859</v>
      </c>
      <c r="G1876" s="1067" t="s">
        <v>5860</v>
      </c>
      <c r="H1876" s="1068">
        <v>1</v>
      </c>
      <c r="I1876" s="2"/>
      <c r="K1876" s="1072"/>
    </row>
    <row r="1877" spans="1:11" x14ac:dyDescent="0.2">
      <c r="A1877" s="977" t="str">
        <f t="shared" si="58"/>
        <v>EF_16_23</v>
      </c>
      <c r="B1877" s="979">
        <f t="shared" si="59"/>
        <v>23</v>
      </c>
      <c r="C1877" s="1069" t="s">
        <v>111</v>
      </c>
      <c r="D1877" s="1072">
        <v>16</v>
      </c>
      <c r="E1877" s="1070">
        <v>1875</v>
      </c>
      <c r="F1877" s="1066" t="s">
        <v>5861</v>
      </c>
      <c r="G1877" s="1067" t="s">
        <v>5862</v>
      </c>
      <c r="H1877" s="1068">
        <v>1</v>
      </c>
      <c r="I1877" s="2"/>
      <c r="K1877" s="1072"/>
    </row>
    <row r="1878" spans="1:11" x14ac:dyDescent="0.2">
      <c r="A1878" s="977" t="str">
        <f t="shared" si="58"/>
        <v>EF_16_24</v>
      </c>
      <c r="B1878" s="979">
        <f t="shared" si="59"/>
        <v>24</v>
      </c>
      <c r="C1878" s="1069" t="s">
        <v>111</v>
      </c>
      <c r="D1878" s="1072">
        <v>16</v>
      </c>
      <c r="E1878" s="1070">
        <v>1876</v>
      </c>
      <c r="F1878" s="1066" t="s">
        <v>5863</v>
      </c>
      <c r="G1878" s="1067" t="s">
        <v>5864</v>
      </c>
      <c r="H1878" s="1068">
        <v>1</v>
      </c>
      <c r="I1878" s="2"/>
      <c r="K1878" s="1072"/>
    </row>
    <row r="1879" spans="1:11" x14ac:dyDescent="0.2">
      <c r="A1879" s="977" t="str">
        <f t="shared" si="58"/>
        <v>EF_16_25</v>
      </c>
      <c r="B1879" s="979">
        <f t="shared" si="59"/>
        <v>25</v>
      </c>
      <c r="C1879" s="1069" t="s">
        <v>111</v>
      </c>
      <c r="D1879" s="1072">
        <v>16</v>
      </c>
      <c r="E1879" s="1070">
        <v>1877</v>
      </c>
      <c r="F1879" s="1066" t="s">
        <v>5865</v>
      </c>
      <c r="G1879" s="1067" t="s">
        <v>5866</v>
      </c>
      <c r="H1879" s="1068">
        <v>1</v>
      </c>
      <c r="I1879" s="2"/>
      <c r="K1879" s="1072"/>
    </row>
    <row r="1880" spans="1:11" x14ac:dyDescent="0.2">
      <c r="A1880" s="977" t="str">
        <f t="shared" si="58"/>
        <v>EF_16_26</v>
      </c>
      <c r="B1880" s="979">
        <f t="shared" si="59"/>
        <v>26</v>
      </c>
      <c r="C1880" s="1069" t="s">
        <v>111</v>
      </c>
      <c r="D1880" s="1072">
        <v>16</v>
      </c>
      <c r="E1880" s="1070">
        <v>1878</v>
      </c>
      <c r="F1880" s="1066" t="s">
        <v>5867</v>
      </c>
      <c r="G1880" s="1067" t="s">
        <v>5868</v>
      </c>
      <c r="H1880" s="1068">
        <v>1</v>
      </c>
      <c r="I1880" s="2"/>
      <c r="K1880" s="1072"/>
    </row>
    <row r="1881" spans="1:11" x14ac:dyDescent="0.2">
      <c r="A1881" s="977" t="str">
        <f t="shared" si="58"/>
        <v>EF_16_27</v>
      </c>
      <c r="B1881" s="979">
        <f t="shared" si="59"/>
        <v>27</v>
      </c>
      <c r="C1881" s="1069" t="s">
        <v>111</v>
      </c>
      <c r="D1881" s="1072">
        <v>16</v>
      </c>
      <c r="E1881" s="1070">
        <v>1879</v>
      </c>
      <c r="F1881" s="1066" t="s">
        <v>5869</v>
      </c>
      <c r="G1881" s="1067" t="s">
        <v>5870</v>
      </c>
      <c r="H1881" s="1068">
        <v>1</v>
      </c>
      <c r="I1881" s="2"/>
      <c r="K1881" s="1072"/>
    </row>
    <row r="1882" spans="1:11" x14ac:dyDescent="0.2">
      <c r="A1882" s="977" t="str">
        <f t="shared" si="58"/>
        <v>EF_16_28</v>
      </c>
      <c r="B1882" s="979">
        <f t="shared" si="59"/>
        <v>28</v>
      </c>
      <c r="C1882" s="1069" t="s">
        <v>111</v>
      </c>
      <c r="D1882" s="1072">
        <v>16</v>
      </c>
      <c r="E1882" s="1070">
        <v>1880</v>
      </c>
      <c r="F1882" s="1066" t="s">
        <v>5871</v>
      </c>
      <c r="G1882" s="1067" t="s">
        <v>5872</v>
      </c>
      <c r="H1882" s="1068">
        <v>1</v>
      </c>
      <c r="I1882" s="2"/>
      <c r="K1882" s="1072"/>
    </row>
    <row r="1883" spans="1:11" x14ac:dyDescent="0.2">
      <c r="A1883" s="977" t="str">
        <f t="shared" si="58"/>
        <v>EF_16_29</v>
      </c>
      <c r="B1883" s="979">
        <f t="shared" si="59"/>
        <v>29</v>
      </c>
      <c r="C1883" s="1069" t="s">
        <v>111</v>
      </c>
      <c r="D1883" s="1072">
        <v>16</v>
      </c>
      <c r="E1883" s="1070">
        <v>1881</v>
      </c>
      <c r="F1883" s="1066" t="s">
        <v>5873</v>
      </c>
      <c r="G1883" s="1067" t="s">
        <v>5874</v>
      </c>
      <c r="H1883" s="1068">
        <v>1</v>
      </c>
      <c r="I1883" s="2"/>
      <c r="K1883" s="1072"/>
    </row>
    <row r="1884" spans="1:11" x14ac:dyDescent="0.2">
      <c r="A1884" s="977" t="str">
        <f t="shared" si="58"/>
        <v>EF_16_30</v>
      </c>
      <c r="B1884" s="979">
        <f t="shared" si="59"/>
        <v>30</v>
      </c>
      <c r="C1884" s="1069" t="s">
        <v>111</v>
      </c>
      <c r="D1884" s="1072">
        <v>16</v>
      </c>
      <c r="E1884" s="1070">
        <v>1882</v>
      </c>
      <c r="F1884" s="1066" t="s">
        <v>5875</v>
      </c>
      <c r="G1884" s="1067" t="s">
        <v>5876</v>
      </c>
      <c r="H1884" s="1068">
        <v>1</v>
      </c>
      <c r="I1884" s="2"/>
      <c r="K1884" s="1072"/>
    </row>
    <row r="1885" spans="1:11" x14ac:dyDescent="0.2">
      <c r="A1885" s="977" t="str">
        <f t="shared" si="58"/>
        <v>EF_16_31</v>
      </c>
      <c r="B1885" s="979">
        <f t="shared" si="59"/>
        <v>31</v>
      </c>
      <c r="C1885" s="1069" t="s">
        <v>111</v>
      </c>
      <c r="D1885" s="1072">
        <v>16</v>
      </c>
      <c r="E1885" s="1070">
        <v>1883</v>
      </c>
      <c r="F1885" s="1066" t="s">
        <v>5877</v>
      </c>
      <c r="G1885" s="1067" t="s">
        <v>5878</v>
      </c>
      <c r="H1885" s="1068">
        <v>1</v>
      </c>
      <c r="I1885" s="2"/>
      <c r="K1885" s="1072"/>
    </row>
    <row r="1886" spans="1:11" x14ac:dyDescent="0.2">
      <c r="A1886" s="977" t="str">
        <f t="shared" si="58"/>
        <v>EF_16_32</v>
      </c>
      <c r="B1886" s="979">
        <f t="shared" si="59"/>
        <v>32</v>
      </c>
      <c r="C1886" s="1069" t="s">
        <v>111</v>
      </c>
      <c r="D1886" s="1072">
        <v>16</v>
      </c>
      <c r="E1886" s="1070">
        <v>1884</v>
      </c>
      <c r="F1886" s="1066" t="s">
        <v>5879</v>
      </c>
      <c r="G1886" s="1067" t="s">
        <v>5880</v>
      </c>
      <c r="H1886" s="1068">
        <v>1</v>
      </c>
      <c r="I1886" s="2"/>
      <c r="K1886" s="1072"/>
    </row>
    <row r="1887" spans="1:11" x14ac:dyDescent="0.2">
      <c r="A1887" s="977" t="str">
        <f t="shared" si="58"/>
        <v>EF_16_33</v>
      </c>
      <c r="B1887" s="979">
        <f t="shared" si="59"/>
        <v>33</v>
      </c>
      <c r="C1887" s="1069" t="s">
        <v>111</v>
      </c>
      <c r="D1887" s="1072">
        <v>16</v>
      </c>
      <c r="E1887" s="1070">
        <v>1885</v>
      </c>
      <c r="F1887" s="1066" t="s">
        <v>5881</v>
      </c>
      <c r="G1887" s="1067" t="s">
        <v>5882</v>
      </c>
      <c r="H1887" s="1068">
        <v>1</v>
      </c>
      <c r="I1887" s="2"/>
      <c r="K1887" s="1072"/>
    </row>
    <row r="1888" spans="1:11" x14ac:dyDescent="0.2">
      <c r="A1888" s="977" t="str">
        <f t="shared" si="58"/>
        <v>EF_16_34</v>
      </c>
      <c r="B1888" s="979">
        <f t="shared" si="59"/>
        <v>34</v>
      </c>
      <c r="C1888" s="1069" t="s">
        <v>111</v>
      </c>
      <c r="D1888" s="1072">
        <v>16</v>
      </c>
      <c r="E1888" s="1070">
        <v>1886</v>
      </c>
      <c r="F1888" s="1066" t="s">
        <v>5883</v>
      </c>
      <c r="G1888" s="1067" t="s">
        <v>5884</v>
      </c>
      <c r="H1888" s="1068">
        <v>1</v>
      </c>
      <c r="I1888" s="2"/>
      <c r="K1888" s="1072"/>
    </row>
    <row r="1889" spans="1:11" x14ac:dyDescent="0.2">
      <c r="A1889" s="977" t="str">
        <f t="shared" si="58"/>
        <v>EF_16_35</v>
      </c>
      <c r="B1889" s="979">
        <f t="shared" si="59"/>
        <v>35</v>
      </c>
      <c r="C1889" s="1069" t="s">
        <v>111</v>
      </c>
      <c r="D1889" s="1072">
        <v>16</v>
      </c>
      <c r="E1889" s="1070">
        <v>1887</v>
      </c>
      <c r="F1889" s="1066" t="s">
        <v>5885</v>
      </c>
      <c r="G1889" s="1067" t="s">
        <v>5886</v>
      </c>
      <c r="H1889" s="1068">
        <v>1</v>
      </c>
      <c r="I1889" s="2"/>
      <c r="K1889" s="1072"/>
    </row>
    <row r="1890" spans="1:11" x14ac:dyDescent="0.2">
      <c r="A1890" s="977" t="str">
        <f t="shared" si="58"/>
        <v>EF_16_36</v>
      </c>
      <c r="B1890" s="979">
        <f t="shared" si="59"/>
        <v>36</v>
      </c>
      <c r="C1890" s="1069" t="s">
        <v>111</v>
      </c>
      <c r="D1890" s="1072">
        <v>16</v>
      </c>
      <c r="E1890" s="1070">
        <v>1888</v>
      </c>
      <c r="F1890" s="1066" t="s">
        <v>5887</v>
      </c>
      <c r="G1890" s="1067" t="s">
        <v>5888</v>
      </c>
      <c r="H1890" s="1068">
        <v>1</v>
      </c>
      <c r="I1890" s="2"/>
      <c r="K1890" s="1072"/>
    </row>
    <row r="1891" spans="1:11" x14ac:dyDescent="0.2">
      <c r="A1891" s="977" t="str">
        <f t="shared" si="58"/>
        <v>EF_16_37</v>
      </c>
      <c r="B1891" s="979">
        <f t="shared" si="59"/>
        <v>37</v>
      </c>
      <c r="C1891" s="1069" t="s">
        <v>111</v>
      </c>
      <c r="D1891" s="1072">
        <v>16</v>
      </c>
      <c r="E1891" s="1070">
        <v>1889</v>
      </c>
      <c r="F1891" s="1066" t="s">
        <v>5889</v>
      </c>
      <c r="G1891" s="1067" t="s">
        <v>5890</v>
      </c>
      <c r="H1891" s="1068">
        <v>1</v>
      </c>
      <c r="I1891" s="2"/>
      <c r="K1891" s="1072"/>
    </row>
    <row r="1892" spans="1:11" x14ac:dyDescent="0.2">
      <c r="A1892" s="977" t="str">
        <f t="shared" si="58"/>
        <v>EF_16_38</v>
      </c>
      <c r="B1892" s="979">
        <f t="shared" si="59"/>
        <v>38</v>
      </c>
      <c r="C1892" s="1069" t="s">
        <v>111</v>
      </c>
      <c r="D1892" s="1072">
        <v>16</v>
      </c>
      <c r="E1892" s="1070">
        <v>1890</v>
      </c>
      <c r="F1892" s="1066" t="s">
        <v>5891</v>
      </c>
      <c r="G1892" s="1067" t="s">
        <v>5892</v>
      </c>
      <c r="H1892" s="1068">
        <v>1</v>
      </c>
      <c r="I1892" s="2"/>
      <c r="K1892" s="1072"/>
    </row>
    <row r="1893" spans="1:11" x14ac:dyDescent="0.2">
      <c r="A1893" s="977" t="str">
        <f t="shared" si="58"/>
        <v>EF_16_39</v>
      </c>
      <c r="B1893" s="979">
        <f t="shared" si="59"/>
        <v>39</v>
      </c>
      <c r="C1893" s="1069" t="s">
        <v>111</v>
      </c>
      <c r="D1893" s="1072">
        <v>16</v>
      </c>
      <c r="E1893" s="1070">
        <v>1891</v>
      </c>
      <c r="F1893" s="1066" t="s">
        <v>5893</v>
      </c>
      <c r="G1893" s="1067" t="s">
        <v>5894</v>
      </c>
      <c r="H1893" s="1068">
        <v>1</v>
      </c>
      <c r="I1893" s="2"/>
      <c r="K1893" s="1072"/>
    </row>
    <row r="1894" spans="1:11" x14ac:dyDescent="0.2">
      <c r="A1894" s="977" t="str">
        <f t="shared" si="58"/>
        <v>EF_16_40</v>
      </c>
      <c r="B1894" s="979">
        <f t="shared" si="59"/>
        <v>40</v>
      </c>
      <c r="C1894" s="1069" t="s">
        <v>111</v>
      </c>
      <c r="D1894" s="1072">
        <v>16</v>
      </c>
      <c r="E1894" s="1070">
        <v>1892</v>
      </c>
      <c r="F1894" s="1066" t="s">
        <v>5895</v>
      </c>
      <c r="G1894" s="1067" t="s">
        <v>5896</v>
      </c>
      <c r="H1894" s="1068">
        <v>1</v>
      </c>
      <c r="I1894" s="2"/>
      <c r="K1894" s="1072"/>
    </row>
    <row r="1895" spans="1:11" x14ac:dyDescent="0.2">
      <c r="A1895" s="977" t="str">
        <f t="shared" si="58"/>
        <v>EF_16_41</v>
      </c>
      <c r="B1895" s="979">
        <f t="shared" si="59"/>
        <v>41</v>
      </c>
      <c r="C1895" s="1069" t="s">
        <v>111</v>
      </c>
      <c r="D1895" s="1072">
        <v>16</v>
      </c>
      <c r="E1895" s="1070">
        <v>1893</v>
      </c>
      <c r="F1895" s="1066" t="s">
        <v>5897</v>
      </c>
      <c r="G1895" s="1067" t="s">
        <v>5898</v>
      </c>
      <c r="H1895" s="1068">
        <v>1</v>
      </c>
      <c r="I1895" s="2"/>
      <c r="K1895" s="1072"/>
    </row>
    <row r="1896" spans="1:11" x14ac:dyDescent="0.2">
      <c r="A1896" s="977" t="str">
        <f t="shared" si="58"/>
        <v>EF_16_42</v>
      </c>
      <c r="B1896" s="979">
        <f t="shared" si="59"/>
        <v>42</v>
      </c>
      <c r="C1896" s="1069" t="s">
        <v>111</v>
      </c>
      <c r="D1896" s="1072">
        <v>16</v>
      </c>
      <c r="E1896" s="1070">
        <v>1894</v>
      </c>
      <c r="F1896" s="1066" t="s">
        <v>5899</v>
      </c>
      <c r="G1896" s="1067" t="s">
        <v>5900</v>
      </c>
      <c r="H1896" s="1068">
        <v>1</v>
      </c>
      <c r="I1896" s="2"/>
      <c r="K1896" s="1072"/>
    </row>
    <row r="1897" spans="1:11" x14ac:dyDescent="0.2">
      <c r="A1897" s="977" t="str">
        <f t="shared" si="58"/>
        <v>EF_16_43</v>
      </c>
      <c r="B1897" s="979">
        <f t="shared" si="59"/>
        <v>43</v>
      </c>
      <c r="C1897" s="1069" t="s">
        <v>111</v>
      </c>
      <c r="D1897" s="1072">
        <v>16</v>
      </c>
      <c r="E1897" s="1070">
        <v>1895</v>
      </c>
      <c r="F1897" s="1066" t="s">
        <v>5901</v>
      </c>
      <c r="G1897" s="1067" t="s">
        <v>5902</v>
      </c>
      <c r="H1897" s="1068">
        <v>1</v>
      </c>
      <c r="I1897" s="2"/>
      <c r="K1897" s="1072"/>
    </row>
    <row r="1898" spans="1:11" x14ac:dyDescent="0.2">
      <c r="A1898" s="977" t="str">
        <f t="shared" si="58"/>
        <v>EF_16_44</v>
      </c>
      <c r="B1898" s="979">
        <f t="shared" si="59"/>
        <v>44</v>
      </c>
      <c r="C1898" s="1069" t="s">
        <v>111</v>
      </c>
      <c r="D1898" s="1072">
        <v>16</v>
      </c>
      <c r="E1898" s="1070">
        <v>1896</v>
      </c>
      <c r="F1898" s="1066" t="s">
        <v>5903</v>
      </c>
      <c r="G1898" s="1067" t="s">
        <v>5904</v>
      </c>
      <c r="H1898" s="1068">
        <v>1</v>
      </c>
      <c r="I1898" s="2"/>
      <c r="K1898" s="1072"/>
    </row>
    <row r="1899" spans="1:11" x14ac:dyDescent="0.2">
      <c r="A1899" s="977" t="str">
        <f t="shared" si="58"/>
        <v>EF_16_45</v>
      </c>
      <c r="B1899" s="979">
        <f t="shared" si="59"/>
        <v>45</v>
      </c>
      <c r="C1899" s="1069" t="s">
        <v>111</v>
      </c>
      <c r="D1899" s="1072">
        <v>16</v>
      </c>
      <c r="E1899" s="1070">
        <v>1897</v>
      </c>
      <c r="F1899" s="1066" t="s">
        <v>5905</v>
      </c>
      <c r="G1899" s="1067" t="s">
        <v>5906</v>
      </c>
      <c r="H1899" s="1068">
        <v>1</v>
      </c>
      <c r="I1899" s="2"/>
      <c r="K1899" s="1072"/>
    </row>
    <row r="1900" spans="1:11" x14ac:dyDescent="0.2">
      <c r="A1900" s="977" t="str">
        <f t="shared" si="58"/>
        <v>EF_16_46</v>
      </c>
      <c r="B1900" s="979">
        <f t="shared" si="59"/>
        <v>46</v>
      </c>
      <c r="C1900" s="1069" t="s">
        <v>111</v>
      </c>
      <c r="D1900" s="1072">
        <v>16</v>
      </c>
      <c r="E1900" s="1070">
        <v>1898</v>
      </c>
      <c r="F1900" s="1066" t="s">
        <v>5907</v>
      </c>
      <c r="G1900" s="1067" t="s">
        <v>5908</v>
      </c>
      <c r="H1900" s="1068">
        <v>1</v>
      </c>
      <c r="I1900" s="2"/>
      <c r="K1900" s="1072"/>
    </row>
    <row r="1901" spans="1:11" x14ac:dyDescent="0.2">
      <c r="A1901" s="977" t="str">
        <f t="shared" si="58"/>
        <v>EF_16_47</v>
      </c>
      <c r="B1901" s="979">
        <f t="shared" si="59"/>
        <v>47</v>
      </c>
      <c r="C1901" s="1069" t="s">
        <v>111</v>
      </c>
      <c r="D1901" s="1072">
        <v>16</v>
      </c>
      <c r="E1901" s="1070">
        <v>1899</v>
      </c>
      <c r="F1901" s="1066" t="s">
        <v>5909</v>
      </c>
      <c r="G1901" s="1067" t="s">
        <v>5910</v>
      </c>
      <c r="H1901" s="1068">
        <v>1</v>
      </c>
      <c r="I1901" s="2"/>
      <c r="K1901" s="1072"/>
    </row>
    <row r="1902" spans="1:11" x14ac:dyDescent="0.2">
      <c r="A1902" s="977" t="str">
        <f t="shared" si="58"/>
        <v>EF_16_48</v>
      </c>
      <c r="B1902" s="979">
        <f t="shared" si="59"/>
        <v>48</v>
      </c>
      <c r="C1902" s="1069" t="s">
        <v>111</v>
      </c>
      <c r="D1902" s="1072">
        <v>16</v>
      </c>
      <c r="E1902" s="1070">
        <v>1900</v>
      </c>
      <c r="F1902" s="1066" t="s">
        <v>5911</v>
      </c>
      <c r="G1902" s="1067" t="s">
        <v>5912</v>
      </c>
      <c r="H1902" s="1068">
        <v>1</v>
      </c>
      <c r="I1902" s="2"/>
      <c r="K1902" s="1072"/>
    </row>
    <row r="1903" spans="1:11" x14ac:dyDescent="0.2">
      <c r="A1903" s="977" t="str">
        <f t="shared" si="58"/>
        <v>EF_16_49</v>
      </c>
      <c r="B1903" s="979">
        <f t="shared" si="59"/>
        <v>49</v>
      </c>
      <c r="C1903" s="1069" t="s">
        <v>111</v>
      </c>
      <c r="D1903" s="1072">
        <v>16</v>
      </c>
      <c r="E1903" s="1070">
        <v>1901</v>
      </c>
      <c r="F1903" s="1066" t="s">
        <v>5913</v>
      </c>
      <c r="G1903" s="1067" t="s">
        <v>5914</v>
      </c>
      <c r="H1903" s="1068">
        <v>1</v>
      </c>
      <c r="I1903" s="2"/>
      <c r="K1903" s="1072"/>
    </row>
    <row r="1904" spans="1:11" x14ac:dyDescent="0.2">
      <c r="A1904" s="977" t="str">
        <f t="shared" si="58"/>
        <v>EF_16_50</v>
      </c>
      <c r="B1904" s="979">
        <f t="shared" si="59"/>
        <v>50</v>
      </c>
      <c r="C1904" s="1069" t="s">
        <v>111</v>
      </c>
      <c r="D1904" s="1072">
        <v>16</v>
      </c>
      <c r="E1904" s="1070">
        <v>1902</v>
      </c>
      <c r="F1904" s="1066" t="s">
        <v>5915</v>
      </c>
      <c r="G1904" s="1067" t="s">
        <v>5916</v>
      </c>
      <c r="H1904" s="1068">
        <v>1</v>
      </c>
      <c r="I1904" s="2"/>
      <c r="K1904" s="1072"/>
    </row>
    <row r="1905" spans="1:11" x14ac:dyDescent="0.2">
      <c r="A1905" s="977" t="str">
        <f t="shared" si="58"/>
        <v>EF_16_51</v>
      </c>
      <c r="B1905" s="979">
        <f t="shared" si="59"/>
        <v>51</v>
      </c>
      <c r="C1905" s="1069" t="s">
        <v>111</v>
      </c>
      <c r="D1905" s="1072">
        <v>16</v>
      </c>
      <c r="E1905" s="1070">
        <v>1903</v>
      </c>
      <c r="F1905" s="1066" t="s">
        <v>5917</v>
      </c>
      <c r="G1905" s="1067" t="s">
        <v>5918</v>
      </c>
      <c r="H1905" s="1068">
        <v>1</v>
      </c>
      <c r="I1905" s="2"/>
      <c r="K1905" s="1072"/>
    </row>
    <row r="1906" spans="1:11" x14ac:dyDescent="0.2">
      <c r="A1906" s="977" t="str">
        <f t="shared" si="58"/>
        <v>EF_16_52</v>
      </c>
      <c r="B1906" s="979">
        <f t="shared" si="59"/>
        <v>52</v>
      </c>
      <c r="C1906" s="1069" t="s">
        <v>111</v>
      </c>
      <c r="D1906" s="1072">
        <v>16</v>
      </c>
      <c r="E1906" s="1070">
        <v>1904</v>
      </c>
      <c r="F1906" s="1066" t="s">
        <v>5919</v>
      </c>
      <c r="G1906" s="1067" t="s">
        <v>5920</v>
      </c>
      <c r="H1906" s="1068">
        <v>1</v>
      </c>
      <c r="I1906" s="2"/>
      <c r="K1906" s="1072"/>
    </row>
    <row r="1907" spans="1:11" x14ac:dyDescent="0.2">
      <c r="A1907" s="977" t="str">
        <f t="shared" si="58"/>
        <v>EF_16_53</v>
      </c>
      <c r="B1907" s="979">
        <f t="shared" si="59"/>
        <v>53</v>
      </c>
      <c r="C1907" s="1069" t="s">
        <v>111</v>
      </c>
      <c r="D1907" s="1072">
        <v>16</v>
      </c>
      <c r="E1907" s="1070">
        <v>1905</v>
      </c>
      <c r="F1907" s="1066" t="s">
        <v>5921</v>
      </c>
      <c r="G1907" s="1067" t="s">
        <v>5922</v>
      </c>
      <c r="H1907" s="1068">
        <v>1</v>
      </c>
      <c r="I1907" s="2"/>
      <c r="K1907" s="1072"/>
    </row>
    <row r="1908" spans="1:11" x14ac:dyDescent="0.2">
      <c r="A1908" s="977" t="str">
        <f t="shared" si="58"/>
        <v>EF_16_54</v>
      </c>
      <c r="B1908" s="979">
        <f t="shared" si="59"/>
        <v>54</v>
      </c>
      <c r="C1908" s="1069" t="s">
        <v>111</v>
      </c>
      <c r="D1908" s="1072">
        <v>16</v>
      </c>
      <c r="E1908" s="1070">
        <v>1906</v>
      </c>
      <c r="F1908" s="1066" t="s">
        <v>5923</v>
      </c>
      <c r="G1908" s="1067" t="s">
        <v>5924</v>
      </c>
      <c r="H1908" s="1068">
        <v>1</v>
      </c>
      <c r="I1908" s="2"/>
      <c r="K1908" s="1072"/>
    </row>
    <row r="1909" spans="1:11" x14ac:dyDescent="0.2">
      <c r="A1909" s="977" t="str">
        <f t="shared" si="58"/>
        <v>EF_16_55</v>
      </c>
      <c r="B1909" s="979">
        <f t="shared" si="59"/>
        <v>55</v>
      </c>
      <c r="C1909" s="1069" t="s">
        <v>111</v>
      </c>
      <c r="D1909" s="1072">
        <v>16</v>
      </c>
      <c r="E1909" s="1070">
        <v>1907</v>
      </c>
      <c r="F1909" s="1066" t="s">
        <v>5925</v>
      </c>
      <c r="G1909" s="1067" t="s">
        <v>5926</v>
      </c>
      <c r="H1909" s="1068">
        <v>1</v>
      </c>
      <c r="I1909" s="2"/>
      <c r="K1909" s="1072"/>
    </row>
    <row r="1910" spans="1:11" x14ac:dyDescent="0.2">
      <c r="A1910" s="977" t="str">
        <f t="shared" si="58"/>
        <v>EF_16_56</v>
      </c>
      <c r="B1910" s="979">
        <f t="shared" si="59"/>
        <v>56</v>
      </c>
      <c r="C1910" s="1069" t="s">
        <v>111</v>
      </c>
      <c r="D1910" s="1072">
        <v>16</v>
      </c>
      <c r="E1910" s="1070">
        <v>1908</v>
      </c>
      <c r="F1910" s="1066" t="s">
        <v>5927</v>
      </c>
      <c r="G1910" s="1067" t="s">
        <v>5928</v>
      </c>
      <c r="H1910" s="1068">
        <v>1</v>
      </c>
      <c r="I1910" s="2"/>
      <c r="K1910" s="1072"/>
    </row>
    <row r="1911" spans="1:11" x14ac:dyDescent="0.2">
      <c r="A1911" s="977" t="str">
        <f t="shared" si="58"/>
        <v>EF_16_57</v>
      </c>
      <c r="B1911" s="979">
        <f t="shared" si="59"/>
        <v>57</v>
      </c>
      <c r="C1911" s="1069" t="s">
        <v>111</v>
      </c>
      <c r="D1911" s="1072">
        <v>16</v>
      </c>
      <c r="E1911" s="1070">
        <v>1909</v>
      </c>
      <c r="F1911" s="1066" t="s">
        <v>5929</v>
      </c>
      <c r="G1911" s="1067" t="s">
        <v>5930</v>
      </c>
      <c r="H1911" s="1068">
        <v>1</v>
      </c>
      <c r="I1911" s="2"/>
      <c r="K1911" s="1072"/>
    </row>
    <row r="1912" spans="1:11" x14ac:dyDescent="0.2">
      <c r="A1912" s="977" t="str">
        <f t="shared" si="58"/>
        <v>EF_16_58</v>
      </c>
      <c r="B1912" s="979">
        <f t="shared" si="59"/>
        <v>58</v>
      </c>
      <c r="C1912" s="1069" t="s">
        <v>111</v>
      </c>
      <c r="D1912" s="1072">
        <v>16</v>
      </c>
      <c r="E1912" s="1070">
        <v>1910</v>
      </c>
      <c r="F1912" s="1066" t="s">
        <v>5931</v>
      </c>
      <c r="G1912" s="1067" t="s">
        <v>5932</v>
      </c>
      <c r="H1912" s="1068">
        <v>1</v>
      </c>
      <c r="I1912" s="2"/>
      <c r="K1912" s="1072"/>
    </row>
    <row r="1913" spans="1:11" x14ac:dyDescent="0.2">
      <c r="A1913" s="977" t="str">
        <f t="shared" si="58"/>
        <v>EF_16_59</v>
      </c>
      <c r="B1913" s="979">
        <f t="shared" si="59"/>
        <v>59</v>
      </c>
      <c r="C1913" s="1069" t="s">
        <v>111</v>
      </c>
      <c r="D1913" s="1072">
        <v>16</v>
      </c>
      <c r="E1913" s="1070">
        <v>1911</v>
      </c>
      <c r="F1913" s="1066" t="s">
        <v>5933</v>
      </c>
      <c r="G1913" s="1067" t="s">
        <v>5934</v>
      </c>
      <c r="H1913" s="1068">
        <v>1</v>
      </c>
      <c r="I1913" s="2"/>
      <c r="K1913" s="1072"/>
    </row>
    <row r="1914" spans="1:11" x14ac:dyDescent="0.2">
      <c r="A1914" s="977" t="str">
        <f t="shared" si="58"/>
        <v>EF_16_60</v>
      </c>
      <c r="B1914" s="979">
        <f t="shared" si="59"/>
        <v>60</v>
      </c>
      <c r="C1914" s="1069" t="s">
        <v>111</v>
      </c>
      <c r="D1914" s="1072">
        <v>16</v>
      </c>
      <c r="E1914" s="1070">
        <v>1912</v>
      </c>
      <c r="F1914" s="1066" t="s">
        <v>5935</v>
      </c>
      <c r="G1914" s="1067" t="s">
        <v>5936</v>
      </c>
      <c r="H1914" s="1068">
        <v>1</v>
      </c>
      <c r="I1914" s="2"/>
      <c r="K1914" s="1072"/>
    </row>
    <row r="1915" spans="1:11" x14ac:dyDescent="0.2">
      <c r="A1915" s="977" t="str">
        <f t="shared" si="58"/>
        <v>EF_16_61</v>
      </c>
      <c r="B1915" s="979">
        <f t="shared" si="59"/>
        <v>61</v>
      </c>
      <c r="C1915" s="1069" t="s">
        <v>111</v>
      </c>
      <c r="D1915" s="1072">
        <v>16</v>
      </c>
      <c r="E1915" s="1070">
        <v>1913</v>
      </c>
      <c r="F1915" s="1066" t="s">
        <v>5937</v>
      </c>
      <c r="G1915" s="1067" t="s">
        <v>5938</v>
      </c>
      <c r="H1915" s="1068">
        <v>1</v>
      </c>
      <c r="I1915" s="2"/>
      <c r="K1915" s="1072"/>
    </row>
    <row r="1916" spans="1:11" x14ac:dyDescent="0.2">
      <c r="A1916" s="977" t="str">
        <f t="shared" si="58"/>
        <v>EF_16_62</v>
      </c>
      <c r="B1916" s="979">
        <f t="shared" si="59"/>
        <v>62</v>
      </c>
      <c r="C1916" s="1069" t="s">
        <v>111</v>
      </c>
      <c r="D1916" s="1072">
        <v>16</v>
      </c>
      <c r="E1916" s="1070">
        <v>1914</v>
      </c>
      <c r="F1916" s="1066" t="s">
        <v>5939</v>
      </c>
      <c r="G1916" s="1067" t="s">
        <v>5940</v>
      </c>
      <c r="H1916" s="1068">
        <v>1</v>
      </c>
      <c r="I1916" s="2"/>
      <c r="K1916" s="1072"/>
    </row>
    <row r="1917" spans="1:11" x14ac:dyDescent="0.2">
      <c r="A1917" s="977" t="str">
        <f t="shared" si="58"/>
        <v>EF_16_63</v>
      </c>
      <c r="B1917" s="979">
        <f t="shared" si="59"/>
        <v>63</v>
      </c>
      <c r="C1917" s="1069" t="s">
        <v>111</v>
      </c>
      <c r="D1917" s="1072">
        <v>16</v>
      </c>
      <c r="E1917" s="1070">
        <v>1915</v>
      </c>
      <c r="F1917" s="1066" t="s">
        <v>5941</v>
      </c>
      <c r="G1917" s="1067" t="s">
        <v>5942</v>
      </c>
      <c r="H1917" s="1068">
        <v>1</v>
      </c>
      <c r="I1917" s="2"/>
      <c r="K1917" s="1072"/>
    </row>
    <row r="1918" spans="1:11" x14ac:dyDescent="0.2">
      <c r="A1918" s="977" t="str">
        <f t="shared" si="58"/>
        <v>EF_16_64</v>
      </c>
      <c r="B1918" s="979">
        <f t="shared" si="59"/>
        <v>64</v>
      </c>
      <c r="C1918" s="1069" t="s">
        <v>111</v>
      </c>
      <c r="D1918" s="1072">
        <v>16</v>
      </c>
      <c r="E1918" s="1070">
        <v>1916</v>
      </c>
      <c r="F1918" s="1066" t="s">
        <v>5943</v>
      </c>
      <c r="G1918" s="1067" t="s">
        <v>5944</v>
      </c>
      <c r="H1918" s="1068">
        <v>1</v>
      </c>
      <c r="I1918" s="2"/>
      <c r="K1918" s="1072"/>
    </row>
    <row r="1919" spans="1:11" x14ac:dyDescent="0.2">
      <c r="A1919" s="977" t="str">
        <f t="shared" si="58"/>
        <v>EF_16_65</v>
      </c>
      <c r="B1919" s="979">
        <f t="shared" si="59"/>
        <v>65</v>
      </c>
      <c r="C1919" s="1069" t="s">
        <v>111</v>
      </c>
      <c r="D1919" s="1072">
        <v>16</v>
      </c>
      <c r="E1919" s="1070">
        <v>1917</v>
      </c>
      <c r="F1919" s="1066" t="s">
        <v>5945</v>
      </c>
      <c r="G1919" s="1067" t="s">
        <v>5946</v>
      </c>
      <c r="H1919" s="1068">
        <v>1</v>
      </c>
      <c r="I1919" s="2"/>
      <c r="K1919" s="1072"/>
    </row>
    <row r="1920" spans="1:11" x14ac:dyDescent="0.2">
      <c r="A1920" s="977" t="str">
        <f t="shared" si="58"/>
        <v>EF_16_66</v>
      </c>
      <c r="B1920" s="979">
        <f t="shared" si="59"/>
        <v>66</v>
      </c>
      <c r="C1920" s="1069" t="s">
        <v>111</v>
      </c>
      <c r="D1920" s="1072">
        <v>16</v>
      </c>
      <c r="E1920" s="1070">
        <v>1918</v>
      </c>
      <c r="F1920" s="1066" t="s">
        <v>5947</v>
      </c>
      <c r="G1920" s="1067" t="s">
        <v>5948</v>
      </c>
      <c r="H1920" s="1068">
        <v>1</v>
      </c>
      <c r="I1920" s="2"/>
      <c r="K1920" s="1072"/>
    </row>
    <row r="1921" spans="1:11" x14ac:dyDescent="0.2">
      <c r="A1921" s="977" t="str">
        <f t="shared" si="58"/>
        <v>EF_16_67</v>
      </c>
      <c r="B1921" s="979">
        <f t="shared" si="59"/>
        <v>67</v>
      </c>
      <c r="C1921" s="1069" t="s">
        <v>111</v>
      </c>
      <c r="D1921" s="1072">
        <v>16</v>
      </c>
      <c r="E1921" s="1070">
        <v>1919</v>
      </c>
      <c r="F1921" s="1066" t="s">
        <v>5949</v>
      </c>
      <c r="G1921" s="1067" t="s">
        <v>5950</v>
      </c>
      <c r="H1921" s="1068">
        <v>1</v>
      </c>
      <c r="I1921" s="2"/>
      <c r="K1921" s="1072"/>
    </row>
    <row r="1922" spans="1:11" x14ac:dyDescent="0.2">
      <c r="A1922" s="977" t="str">
        <f t="shared" si="58"/>
        <v>EF_16_68</v>
      </c>
      <c r="B1922" s="979">
        <f t="shared" si="59"/>
        <v>68</v>
      </c>
      <c r="C1922" s="1069" t="s">
        <v>111</v>
      </c>
      <c r="D1922" s="1072">
        <v>16</v>
      </c>
      <c r="E1922" s="1070">
        <v>1920</v>
      </c>
      <c r="F1922" s="1066" t="s">
        <v>5951</v>
      </c>
      <c r="G1922" s="1067" t="s">
        <v>5952</v>
      </c>
      <c r="H1922" s="1068">
        <v>1</v>
      </c>
      <c r="I1922" s="2"/>
      <c r="K1922" s="1072"/>
    </row>
    <row r="1923" spans="1:11" x14ac:dyDescent="0.2">
      <c r="A1923" s="977" t="str">
        <f t="shared" ref="A1923:A1979" si="60">CONCATENATE(C1923,"_",D1923,"_",B1923)</f>
        <v>EF_16_69</v>
      </c>
      <c r="B1923" s="979">
        <f t="shared" si="59"/>
        <v>69</v>
      </c>
      <c r="C1923" s="1069" t="s">
        <v>111</v>
      </c>
      <c r="D1923" s="1072">
        <v>16</v>
      </c>
      <c r="E1923" s="1070">
        <v>1921</v>
      </c>
      <c r="F1923" s="1066" t="s">
        <v>5953</v>
      </c>
      <c r="G1923" s="1067" t="s">
        <v>5954</v>
      </c>
      <c r="H1923" s="1068">
        <v>1</v>
      </c>
      <c r="I1923" s="2"/>
      <c r="K1923" s="1072"/>
    </row>
    <row r="1924" spans="1:11" x14ac:dyDescent="0.2">
      <c r="A1924" s="977" t="str">
        <f t="shared" si="60"/>
        <v>EF_16_70</v>
      </c>
      <c r="B1924" s="979">
        <f t="shared" si="59"/>
        <v>70</v>
      </c>
      <c r="C1924" s="1069" t="s">
        <v>111</v>
      </c>
      <c r="D1924" s="1072">
        <v>16</v>
      </c>
      <c r="E1924" s="1070">
        <v>1922</v>
      </c>
      <c r="F1924" s="1066" t="s">
        <v>5955</v>
      </c>
      <c r="G1924" s="1067" t="s">
        <v>5956</v>
      </c>
      <c r="H1924" s="1068">
        <v>1</v>
      </c>
      <c r="I1924" s="2"/>
      <c r="K1924" s="1072"/>
    </row>
    <row r="1925" spans="1:11" x14ac:dyDescent="0.2">
      <c r="A1925" s="977" t="str">
        <f t="shared" si="60"/>
        <v>EF_16_71</v>
      </c>
      <c r="B1925" s="979">
        <f t="shared" ref="B1925:B1979" si="61">IF(D1925&lt;&gt;"",IF(D1925=D1924,B1924+1,1),0)</f>
        <v>71</v>
      </c>
      <c r="C1925" s="1069" t="s">
        <v>111</v>
      </c>
      <c r="D1925" s="1072">
        <v>16</v>
      </c>
      <c r="E1925" s="1070">
        <v>1923</v>
      </c>
      <c r="F1925" s="1066" t="s">
        <v>5957</v>
      </c>
      <c r="G1925" s="1067" t="s">
        <v>5958</v>
      </c>
      <c r="H1925" s="1068">
        <v>1</v>
      </c>
      <c r="I1925" s="2"/>
      <c r="K1925" s="1072"/>
    </row>
    <row r="1926" spans="1:11" x14ac:dyDescent="0.2">
      <c r="A1926" s="977" t="str">
        <f t="shared" si="60"/>
        <v>EF_16_72</v>
      </c>
      <c r="B1926" s="979">
        <f t="shared" si="61"/>
        <v>72</v>
      </c>
      <c r="C1926" s="1069" t="s">
        <v>111</v>
      </c>
      <c r="D1926" s="1072">
        <v>16</v>
      </c>
      <c r="E1926" s="1070">
        <v>1924</v>
      </c>
      <c r="F1926" s="1066" t="s">
        <v>5959</v>
      </c>
      <c r="G1926" s="1067" t="s">
        <v>5960</v>
      </c>
      <c r="H1926" s="1068">
        <v>1</v>
      </c>
      <c r="I1926" s="2"/>
      <c r="K1926" s="1072"/>
    </row>
    <row r="1927" spans="1:11" x14ac:dyDescent="0.2">
      <c r="A1927" s="977" t="str">
        <f t="shared" si="60"/>
        <v>EF_16_73</v>
      </c>
      <c r="B1927" s="979">
        <f t="shared" si="61"/>
        <v>73</v>
      </c>
      <c r="C1927" s="1069" t="s">
        <v>111</v>
      </c>
      <c r="D1927" s="1072">
        <v>16</v>
      </c>
      <c r="E1927" s="1070">
        <v>1925</v>
      </c>
      <c r="F1927" s="1066" t="s">
        <v>5961</v>
      </c>
      <c r="G1927" s="1067" t="s">
        <v>5962</v>
      </c>
      <c r="H1927" s="1068">
        <v>1</v>
      </c>
      <c r="I1927" s="2"/>
      <c r="K1927" s="1072"/>
    </row>
    <row r="1928" spans="1:11" x14ac:dyDescent="0.2">
      <c r="A1928" s="977" t="str">
        <f t="shared" si="60"/>
        <v>EF_16_74</v>
      </c>
      <c r="B1928" s="979">
        <f t="shared" si="61"/>
        <v>74</v>
      </c>
      <c r="C1928" s="1069" t="s">
        <v>111</v>
      </c>
      <c r="D1928" s="1072">
        <v>16</v>
      </c>
      <c r="E1928" s="1070">
        <v>1926</v>
      </c>
      <c r="F1928" s="1066" t="s">
        <v>5963</v>
      </c>
      <c r="G1928" s="1067" t="s">
        <v>5964</v>
      </c>
      <c r="H1928" s="1068">
        <v>1</v>
      </c>
      <c r="I1928" s="2"/>
      <c r="K1928" s="1072"/>
    </row>
    <row r="1929" spans="1:11" x14ac:dyDescent="0.2">
      <c r="A1929" s="977" t="str">
        <f t="shared" si="60"/>
        <v>EF_16_75</v>
      </c>
      <c r="B1929" s="979">
        <f t="shared" si="61"/>
        <v>75</v>
      </c>
      <c r="C1929" s="1069" t="s">
        <v>111</v>
      </c>
      <c r="D1929" s="1072">
        <v>16</v>
      </c>
      <c r="E1929" s="1070">
        <v>1927</v>
      </c>
      <c r="F1929" s="1066" t="s">
        <v>5965</v>
      </c>
      <c r="G1929" s="1067" t="s">
        <v>5966</v>
      </c>
      <c r="H1929" s="1068">
        <v>1</v>
      </c>
      <c r="I1929" s="2"/>
      <c r="K1929" s="1072"/>
    </row>
    <row r="1930" spans="1:11" x14ac:dyDescent="0.2">
      <c r="A1930" s="977" t="str">
        <f t="shared" si="60"/>
        <v>EF_16_76</v>
      </c>
      <c r="B1930" s="979">
        <f t="shared" si="61"/>
        <v>76</v>
      </c>
      <c r="C1930" s="1069" t="s">
        <v>111</v>
      </c>
      <c r="D1930" s="1072">
        <v>16</v>
      </c>
      <c r="E1930" s="1070">
        <v>1928</v>
      </c>
      <c r="F1930" s="1066" t="s">
        <v>5967</v>
      </c>
      <c r="G1930" s="1067" t="s">
        <v>5968</v>
      </c>
      <c r="H1930" s="1068">
        <v>1</v>
      </c>
      <c r="I1930" s="2"/>
      <c r="K1930" s="1072"/>
    </row>
    <row r="1931" spans="1:11" x14ac:dyDescent="0.2">
      <c r="A1931" s="977" t="str">
        <f t="shared" si="60"/>
        <v>EF_16_77</v>
      </c>
      <c r="B1931" s="979">
        <f t="shared" si="61"/>
        <v>77</v>
      </c>
      <c r="C1931" s="1069" t="s">
        <v>111</v>
      </c>
      <c r="D1931" s="1072">
        <v>16</v>
      </c>
      <c r="E1931" s="1070">
        <v>1929</v>
      </c>
      <c r="F1931" s="1066" t="s">
        <v>5969</v>
      </c>
      <c r="G1931" s="1067" t="s">
        <v>5970</v>
      </c>
      <c r="H1931" s="1068">
        <v>1</v>
      </c>
      <c r="I1931" s="2"/>
      <c r="K1931" s="1072"/>
    </row>
    <row r="1932" spans="1:11" x14ac:dyDescent="0.2">
      <c r="A1932" s="977" t="str">
        <f t="shared" si="60"/>
        <v>EF_16_78</v>
      </c>
      <c r="B1932" s="979">
        <f t="shared" si="61"/>
        <v>78</v>
      </c>
      <c r="C1932" s="1069" t="s">
        <v>111</v>
      </c>
      <c r="D1932" s="1072">
        <v>16</v>
      </c>
      <c r="E1932" s="1070">
        <v>1930</v>
      </c>
      <c r="F1932" s="1066" t="s">
        <v>5971</v>
      </c>
      <c r="G1932" s="1067" t="s">
        <v>5972</v>
      </c>
      <c r="H1932" s="1068">
        <v>1</v>
      </c>
      <c r="I1932" s="2"/>
      <c r="K1932" s="1072"/>
    </row>
    <row r="1933" spans="1:11" x14ac:dyDescent="0.2">
      <c r="A1933" s="977" t="str">
        <f t="shared" si="60"/>
        <v>EF_16_79</v>
      </c>
      <c r="B1933" s="979">
        <f t="shared" si="61"/>
        <v>79</v>
      </c>
      <c r="C1933" s="1069" t="s">
        <v>111</v>
      </c>
      <c r="D1933" s="1072">
        <v>16</v>
      </c>
      <c r="E1933" s="1070">
        <v>1931</v>
      </c>
      <c r="F1933" s="1066" t="s">
        <v>5973</v>
      </c>
      <c r="G1933" s="1067" t="s">
        <v>5974</v>
      </c>
      <c r="H1933" s="1068">
        <v>1</v>
      </c>
      <c r="I1933" s="2"/>
      <c r="K1933" s="1072"/>
    </row>
    <row r="1934" spans="1:11" x14ac:dyDescent="0.2">
      <c r="A1934" s="977" t="str">
        <f t="shared" si="60"/>
        <v>EF_16_80</v>
      </c>
      <c r="B1934" s="979">
        <f t="shared" si="61"/>
        <v>80</v>
      </c>
      <c r="C1934" s="1069" t="s">
        <v>111</v>
      </c>
      <c r="D1934" s="1072">
        <v>16</v>
      </c>
      <c r="E1934" s="1070">
        <v>1932</v>
      </c>
      <c r="F1934" s="1066" t="s">
        <v>5975</v>
      </c>
      <c r="G1934" s="1067" t="s">
        <v>5976</v>
      </c>
      <c r="H1934" s="1068">
        <v>1</v>
      </c>
      <c r="I1934" s="2"/>
      <c r="K1934" s="1072"/>
    </row>
    <row r="1935" spans="1:11" x14ac:dyDescent="0.2">
      <c r="A1935" s="977" t="str">
        <f t="shared" si="60"/>
        <v>EF_16_81</v>
      </c>
      <c r="B1935" s="979">
        <f t="shared" si="61"/>
        <v>81</v>
      </c>
      <c r="C1935" s="1069" t="s">
        <v>111</v>
      </c>
      <c r="D1935" s="1072">
        <v>16</v>
      </c>
      <c r="E1935" s="1070">
        <v>1933</v>
      </c>
      <c r="F1935" s="1066" t="s">
        <v>5977</v>
      </c>
      <c r="G1935" s="1067" t="s">
        <v>5978</v>
      </c>
      <c r="H1935" s="1068">
        <v>1</v>
      </c>
      <c r="I1935" s="2"/>
      <c r="K1935" s="1072"/>
    </row>
    <row r="1936" spans="1:11" x14ac:dyDescent="0.2">
      <c r="A1936" s="977" t="str">
        <f t="shared" si="60"/>
        <v>EF_16_82</v>
      </c>
      <c r="B1936" s="979">
        <f t="shared" si="61"/>
        <v>82</v>
      </c>
      <c r="C1936" s="1069" t="s">
        <v>111</v>
      </c>
      <c r="D1936" s="1072">
        <v>16</v>
      </c>
      <c r="E1936" s="1070">
        <v>1934</v>
      </c>
      <c r="F1936" s="1066" t="s">
        <v>5979</v>
      </c>
      <c r="G1936" s="1067" t="s">
        <v>5980</v>
      </c>
      <c r="H1936" s="1068">
        <v>1</v>
      </c>
      <c r="I1936" s="2"/>
      <c r="K1936" s="1072"/>
    </row>
    <row r="1937" spans="1:11" x14ac:dyDescent="0.2">
      <c r="A1937" s="977" t="str">
        <f t="shared" si="60"/>
        <v>EF_16_83</v>
      </c>
      <c r="B1937" s="979">
        <f t="shared" si="61"/>
        <v>83</v>
      </c>
      <c r="C1937" s="1069" t="s">
        <v>111</v>
      </c>
      <c r="D1937" s="1072">
        <v>16</v>
      </c>
      <c r="E1937" s="1070">
        <v>1935</v>
      </c>
      <c r="F1937" s="1066" t="s">
        <v>5981</v>
      </c>
      <c r="G1937" s="1067" t="s">
        <v>5982</v>
      </c>
      <c r="H1937" s="1068">
        <v>1</v>
      </c>
      <c r="I1937" s="2"/>
      <c r="K1937" s="1072"/>
    </row>
    <row r="1938" spans="1:11" x14ac:dyDescent="0.2">
      <c r="A1938" s="977" t="str">
        <f t="shared" si="60"/>
        <v>EF_16_84</v>
      </c>
      <c r="B1938" s="979">
        <f t="shared" si="61"/>
        <v>84</v>
      </c>
      <c r="C1938" s="1069" t="s">
        <v>111</v>
      </c>
      <c r="D1938" s="1072">
        <v>16</v>
      </c>
      <c r="E1938" s="1070">
        <v>1936</v>
      </c>
      <c r="F1938" s="1066" t="s">
        <v>5983</v>
      </c>
      <c r="G1938" s="1067" t="s">
        <v>5984</v>
      </c>
      <c r="H1938" s="1068">
        <v>1</v>
      </c>
      <c r="I1938" s="2"/>
      <c r="K1938" s="1072"/>
    </row>
    <row r="1939" spans="1:11" x14ac:dyDescent="0.2">
      <c r="A1939" s="977" t="str">
        <f t="shared" si="60"/>
        <v>EF_16_85</v>
      </c>
      <c r="B1939" s="979">
        <f t="shared" si="61"/>
        <v>85</v>
      </c>
      <c r="C1939" s="1069" t="s">
        <v>111</v>
      </c>
      <c r="D1939" s="1072">
        <v>16</v>
      </c>
      <c r="E1939" s="1070">
        <v>1937</v>
      </c>
      <c r="F1939" s="1066" t="s">
        <v>5985</v>
      </c>
      <c r="G1939" s="1067" t="s">
        <v>5986</v>
      </c>
      <c r="H1939" s="1068">
        <v>1</v>
      </c>
      <c r="I1939" s="2"/>
      <c r="K1939" s="1072"/>
    </row>
    <row r="1940" spans="1:11" x14ac:dyDescent="0.2">
      <c r="A1940" s="977" t="str">
        <f t="shared" si="60"/>
        <v>EF_16_86</v>
      </c>
      <c r="B1940" s="979">
        <f t="shared" si="61"/>
        <v>86</v>
      </c>
      <c r="C1940" s="1069" t="s">
        <v>111</v>
      </c>
      <c r="D1940" s="1072">
        <v>16</v>
      </c>
      <c r="E1940" s="1070">
        <v>1938</v>
      </c>
      <c r="F1940" s="1066" t="s">
        <v>5987</v>
      </c>
      <c r="G1940" s="1067" t="s">
        <v>5988</v>
      </c>
      <c r="H1940" s="1068">
        <v>1</v>
      </c>
      <c r="I1940" s="2"/>
      <c r="K1940" s="1072"/>
    </row>
    <row r="1941" spans="1:11" x14ac:dyDescent="0.2">
      <c r="A1941" s="977" t="str">
        <f t="shared" si="60"/>
        <v>EF_16_87</v>
      </c>
      <c r="B1941" s="979">
        <f t="shared" si="61"/>
        <v>87</v>
      </c>
      <c r="C1941" s="1069" t="s">
        <v>111</v>
      </c>
      <c r="D1941" s="1072">
        <v>16</v>
      </c>
      <c r="E1941" s="1070">
        <v>1939</v>
      </c>
      <c r="F1941" s="1066" t="s">
        <v>5989</v>
      </c>
      <c r="G1941" s="1067" t="s">
        <v>5990</v>
      </c>
      <c r="H1941" s="1068">
        <v>1</v>
      </c>
      <c r="I1941" s="2"/>
      <c r="K1941" s="1072"/>
    </row>
    <row r="1942" spans="1:11" x14ac:dyDescent="0.2">
      <c r="A1942" s="977" t="str">
        <f t="shared" si="60"/>
        <v>EF_16_88</v>
      </c>
      <c r="B1942" s="979">
        <f t="shared" si="61"/>
        <v>88</v>
      </c>
      <c r="C1942" s="1069" t="s">
        <v>111</v>
      </c>
      <c r="D1942" s="1072">
        <v>16</v>
      </c>
      <c r="E1942" s="1070">
        <v>1940</v>
      </c>
      <c r="F1942" s="1066" t="s">
        <v>5991</v>
      </c>
      <c r="G1942" s="1067" t="s">
        <v>5992</v>
      </c>
      <c r="H1942" s="1068">
        <v>1</v>
      </c>
      <c r="I1942" s="2"/>
      <c r="K1942" s="1072"/>
    </row>
    <row r="1943" spans="1:11" x14ac:dyDescent="0.2">
      <c r="A1943" s="977" t="str">
        <f t="shared" si="60"/>
        <v>EF_16_89</v>
      </c>
      <c r="B1943" s="979">
        <f t="shared" si="61"/>
        <v>89</v>
      </c>
      <c r="C1943" s="1069" t="s">
        <v>111</v>
      </c>
      <c r="D1943" s="1072">
        <v>16</v>
      </c>
      <c r="E1943" s="1070">
        <v>1941</v>
      </c>
      <c r="F1943" s="1066" t="s">
        <v>5993</v>
      </c>
      <c r="G1943" s="1067" t="s">
        <v>5994</v>
      </c>
      <c r="H1943" s="1068">
        <v>1</v>
      </c>
      <c r="I1943" s="2"/>
      <c r="K1943" s="1072"/>
    </row>
    <row r="1944" spans="1:11" x14ac:dyDescent="0.2">
      <c r="A1944" s="977" t="str">
        <f t="shared" si="60"/>
        <v>EF_16_90</v>
      </c>
      <c r="B1944" s="979">
        <f t="shared" si="61"/>
        <v>90</v>
      </c>
      <c r="C1944" s="1069" t="s">
        <v>111</v>
      </c>
      <c r="D1944" s="1072">
        <v>16</v>
      </c>
      <c r="E1944" s="1070">
        <v>1942</v>
      </c>
      <c r="F1944" s="1066" t="s">
        <v>5995</v>
      </c>
      <c r="G1944" s="1067" t="s">
        <v>5996</v>
      </c>
      <c r="H1944" s="1068">
        <v>1</v>
      </c>
      <c r="I1944" s="2"/>
      <c r="K1944" s="1072"/>
    </row>
    <row r="1945" spans="1:11" x14ac:dyDescent="0.2">
      <c r="A1945" s="977" t="str">
        <f t="shared" si="60"/>
        <v>EF_16_91</v>
      </c>
      <c r="B1945" s="979">
        <f t="shared" si="61"/>
        <v>91</v>
      </c>
      <c r="C1945" s="1069" t="s">
        <v>111</v>
      </c>
      <c r="D1945" s="1072">
        <v>16</v>
      </c>
      <c r="E1945" s="1070">
        <v>1943</v>
      </c>
      <c r="F1945" s="1066" t="s">
        <v>5997</v>
      </c>
      <c r="G1945" s="1067" t="s">
        <v>5998</v>
      </c>
      <c r="H1945" s="1068">
        <v>1</v>
      </c>
      <c r="I1945" s="2"/>
      <c r="K1945" s="1072"/>
    </row>
    <row r="1946" spans="1:11" x14ac:dyDescent="0.2">
      <c r="A1946" s="977" t="str">
        <f t="shared" si="60"/>
        <v>EF_16_92</v>
      </c>
      <c r="B1946" s="979">
        <f t="shared" si="61"/>
        <v>92</v>
      </c>
      <c r="C1946" s="1069" t="s">
        <v>111</v>
      </c>
      <c r="D1946" s="1072">
        <v>16</v>
      </c>
      <c r="E1946" s="1070">
        <v>1944</v>
      </c>
      <c r="F1946" s="1066" t="s">
        <v>5999</v>
      </c>
      <c r="G1946" s="1067" t="s">
        <v>6000</v>
      </c>
      <c r="H1946" s="1068">
        <v>1</v>
      </c>
      <c r="I1946" s="2"/>
      <c r="K1946" s="1072"/>
    </row>
    <row r="1947" spans="1:11" x14ac:dyDescent="0.2">
      <c r="A1947" s="977" t="str">
        <f t="shared" si="60"/>
        <v>EF_16_93</v>
      </c>
      <c r="B1947" s="979">
        <f t="shared" si="61"/>
        <v>93</v>
      </c>
      <c r="C1947" s="1069" t="s">
        <v>111</v>
      </c>
      <c r="D1947" s="1072">
        <v>16</v>
      </c>
      <c r="E1947" s="1070">
        <v>1945</v>
      </c>
      <c r="F1947" s="1066" t="s">
        <v>6001</v>
      </c>
      <c r="G1947" s="1067" t="s">
        <v>6002</v>
      </c>
      <c r="H1947" s="1068">
        <v>1</v>
      </c>
      <c r="I1947" s="2"/>
      <c r="K1947" s="1072"/>
    </row>
    <row r="1948" spans="1:11" x14ac:dyDescent="0.2">
      <c r="A1948" s="977" t="str">
        <f t="shared" si="60"/>
        <v>EF_16_94</v>
      </c>
      <c r="B1948" s="979">
        <f t="shared" si="61"/>
        <v>94</v>
      </c>
      <c r="C1948" s="1069" t="s">
        <v>111</v>
      </c>
      <c r="D1948" s="1072">
        <v>16</v>
      </c>
      <c r="E1948" s="1070">
        <v>1946</v>
      </c>
      <c r="F1948" s="1066" t="s">
        <v>6003</v>
      </c>
      <c r="G1948" s="1067" t="s">
        <v>6004</v>
      </c>
      <c r="H1948" s="1068">
        <v>1</v>
      </c>
      <c r="I1948" s="2"/>
      <c r="K1948" s="1072"/>
    </row>
    <row r="1949" spans="1:11" x14ac:dyDescent="0.2">
      <c r="A1949" s="977" t="str">
        <f t="shared" si="60"/>
        <v>EF_16_95</v>
      </c>
      <c r="B1949" s="979">
        <f t="shared" si="61"/>
        <v>95</v>
      </c>
      <c r="C1949" s="1069" t="s">
        <v>111</v>
      </c>
      <c r="D1949" s="1072">
        <v>16</v>
      </c>
      <c r="E1949" s="1070">
        <v>1947</v>
      </c>
      <c r="F1949" s="1066" t="s">
        <v>6005</v>
      </c>
      <c r="G1949" s="1067" t="s">
        <v>6006</v>
      </c>
      <c r="H1949" s="1068">
        <v>1</v>
      </c>
      <c r="I1949" s="2"/>
      <c r="K1949" s="1072"/>
    </row>
    <row r="1950" spans="1:11" x14ac:dyDescent="0.2">
      <c r="A1950" s="977" t="str">
        <f t="shared" si="60"/>
        <v>EF_16_96</v>
      </c>
      <c r="B1950" s="979">
        <f t="shared" si="61"/>
        <v>96</v>
      </c>
      <c r="C1950" s="1069" t="s">
        <v>111</v>
      </c>
      <c r="D1950" s="1072">
        <v>16</v>
      </c>
      <c r="E1950" s="1070">
        <v>1948</v>
      </c>
      <c r="F1950" s="1066" t="s">
        <v>6007</v>
      </c>
      <c r="G1950" s="1067" t="s">
        <v>6008</v>
      </c>
      <c r="H1950" s="1068">
        <v>1</v>
      </c>
      <c r="I1950" s="2"/>
      <c r="K1950" s="1072"/>
    </row>
    <row r="1951" spans="1:11" x14ac:dyDescent="0.2">
      <c r="A1951" s="977" t="str">
        <f t="shared" si="60"/>
        <v>EF_16_97</v>
      </c>
      <c r="B1951" s="979">
        <f t="shared" si="61"/>
        <v>97</v>
      </c>
      <c r="C1951" s="1069" t="s">
        <v>111</v>
      </c>
      <c r="D1951" s="1072">
        <v>16</v>
      </c>
      <c r="E1951" s="1070">
        <v>1949</v>
      </c>
      <c r="F1951" s="1066" t="s">
        <v>6009</v>
      </c>
      <c r="G1951" s="1067" t="s">
        <v>6010</v>
      </c>
      <c r="H1951" s="1068">
        <v>1</v>
      </c>
      <c r="I1951" s="2"/>
      <c r="K1951" s="1072"/>
    </row>
    <row r="1952" spans="1:11" x14ac:dyDescent="0.2">
      <c r="A1952" s="977" t="str">
        <f t="shared" si="60"/>
        <v>EF_16_98</v>
      </c>
      <c r="B1952" s="979">
        <f t="shared" si="61"/>
        <v>98</v>
      </c>
      <c r="C1952" s="1069" t="s">
        <v>111</v>
      </c>
      <c r="D1952" s="1072">
        <v>16</v>
      </c>
      <c r="E1952" s="1070">
        <v>1950</v>
      </c>
      <c r="F1952" s="1066" t="s">
        <v>6011</v>
      </c>
      <c r="G1952" s="1067" t="s">
        <v>6012</v>
      </c>
      <c r="H1952" s="1068">
        <v>1</v>
      </c>
      <c r="I1952" s="2"/>
      <c r="K1952" s="1072"/>
    </row>
    <row r="1953" spans="1:11" x14ac:dyDescent="0.2">
      <c r="A1953" s="977" t="str">
        <f t="shared" si="60"/>
        <v>EF_16_99</v>
      </c>
      <c r="B1953" s="979">
        <f t="shared" si="61"/>
        <v>99</v>
      </c>
      <c r="C1953" s="1069" t="s">
        <v>111</v>
      </c>
      <c r="D1953" s="1072">
        <v>16</v>
      </c>
      <c r="E1953" s="1070">
        <v>1951</v>
      </c>
      <c r="F1953" s="1066" t="s">
        <v>6013</v>
      </c>
      <c r="G1953" s="1067" t="s">
        <v>6014</v>
      </c>
      <c r="H1953" s="1068">
        <v>1</v>
      </c>
      <c r="I1953" s="2"/>
      <c r="K1953" s="1072"/>
    </row>
    <row r="1954" spans="1:11" x14ac:dyDescent="0.2">
      <c r="A1954" s="977" t="str">
        <f t="shared" si="60"/>
        <v>EF_16_100</v>
      </c>
      <c r="B1954" s="979">
        <f t="shared" si="61"/>
        <v>100</v>
      </c>
      <c r="C1954" s="1069" t="s">
        <v>111</v>
      </c>
      <c r="D1954" s="1072">
        <v>16</v>
      </c>
      <c r="E1954" s="1070">
        <v>1952</v>
      </c>
      <c r="F1954" s="1066" t="s">
        <v>6015</v>
      </c>
      <c r="G1954" s="1067" t="s">
        <v>6016</v>
      </c>
      <c r="H1954" s="1068">
        <v>1</v>
      </c>
      <c r="I1954" s="2"/>
      <c r="K1954" s="1072"/>
    </row>
    <row r="1955" spans="1:11" x14ac:dyDescent="0.2">
      <c r="A1955" s="977" t="str">
        <f t="shared" si="60"/>
        <v>EF_16_101</v>
      </c>
      <c r="B1955" s="979">
        <f t="shared" si="61"/>
        <v>101</v>
      </c>
      <c r="C1955" s="1069" t="s">
        <v>111</v>
      </c>
      <c r="D1955" s="1072">
        <v>16</v>
      </c>
      <c r="E1955" s="1070">
        <v>1953</v>
      </c>
      <c r="F1955" s="1066" t="s">
        <v>6017</v>
      </c>
      <c r="G1955" s="1067" t="s">
        <v>6018</v>
      </c>
      <c r="H1955" s="1068">
        <v>1</v>
      </c>
      <c r="I1955" s="2"/>
      <c r="K1955" s="1072"/>
    </row>
    <row r="1956" spans="1:11" x14ac:dyDescent="0.2">
      <c r="A1956" s="977" t="str">
        <f t="shared" si="60"/>
        <v>EF_16_102</v>
      </c>
      <c r="B1956" s="979">
        <f t="shared" si="61"/>
        <v>102</v>
      </c>
      <c r="C1956" s="1069" t="s">
        <v>111</v>
      </c>
      <c r="D1956" s="1072">
        <v>16</v>
      </c>
      <c r="E1956" s="1070">
        <v>1954</v>
      </c>
      <c r="F1956" s="1066" t="s">
        <v>6019</v>
      </c>
      <c r="G1956" s="1067" t="s">
        <v>6020</v>
      </c>
      <c r="H1956" s="1068">
        <v>1</v>
      </c>
      <c r="I1956" s="2"/>
      <c r="K1956" s="1072"/>
    </row>
    <row r="1957" spans="1:11" x14ac:dyDescent="0.2">
      <c r="A1957" s="977" t="str">
        <f t="shared" si="60"/>
        <v>EF_16_103</v>
      </c>
      <c r="B1957" s="979">
        <f t="shared" si="61"/>
        <v>103</v>
      </c>
      <c r="C1957" s="1069" t="s">
        <v>111</v>
      </c>
      <c r="D1957" s="1072">
        <v>16</v>
      </c>
      <c r="E1957" s="1070">
        <v>1955</v>
      </c>
      <c r="F1957" s="1066" t="s">
        <v>6021</v>
      </c>
      <c r="G1957" s="1067" t="s">
        <v>6022</v>
      </c>
      <c r="H1957" s="1068">
        <v>1</v>
      </c>
      <c r="I1957" s="2"/>
      <c r="K1957" s="1072"/>
    </row>
    <row r="1958" spans="1:11" x14ac:dyDescent="0.2">
      <c r="A1958" s="977" t="str">
        <f t="shared" si="60"/>
        <v>EF_16_104</v>
      </c>
      <c r="B1958" s="979">
        <f t="shared" si="61"/>
        <v>104</v>
      </c>
      <c r="C1958" s="1069" t="s">
        <v>111</v>
      </c>
      <c r="D1958" s="1072">
        <v>16</v>
      </c>
      <c r="E1958" s="1070">
        <v>1956</v>
      </c>
      <c r="F1958" s="1066" t="s">
        <v>6023</v>
      </c>
      <c r="G1958" s="1067" t="s">
        <v>6024</v>
      </c>
      <c r="H1958" s="1068">
        <v>1</v>
      </c>
      <c r="I1958" s="2"/>
      <c r="K1958" s="1072"/>
    </row>
    <row r="1959" spans="1:11" x14ac:dyDescent="0.2">
      <c r="A1959" s="977" t="str">
        <f t="shared" si="60"/>
        <v>EF_16_105</v>
      </c>
      <c r="B1959" s="979">
        <f t="shared" si="61"/>
        <v>105</v>
      </c>
      <c r="C1959" s="1069" t="s">
        <v>111</v>
      </c>
      <c r="D1959" s="1072">
        <v>16</v>
      </c>
      <c r="E1959" s="1070">
        <v>1957</v>
      </c>
      <c r="F1959" s="1066" t="s">
        <v>6025</v>
      </c>
      <c r="G1959" s="1067" t="s">
        <v>6026</v>
      </c>
      <c r="H1959" s="1068">
        <v>1</v>
      </c>
      <c r="I1959" s="2"/>
      <c r="K1959" s="1072"/>
    </row>
    <row r="1960" spans="1:11" x14ac:dyDescent="0.2">
      <c r="A1960" s="977" t="str">
        <f t="shared" si="60"/>
        <v>EF_16_106</v>
      </c>
      <c r="B1960" s="979">
        <f t="shared" si="61"/>
        <v>106</v>
      </c>
      <c r="C1960" s="1069" t="s">
        <v>111</v>
      </c>
      <c r="D1960" s="1072">
        <v>16</v>
      </c>
      <c r="E1960" s="1070">
        <v>1958</v>
      </c>
      <c r="F1960" s="1066" t="s">
        <v>6027</v>
      </c>
      <c r="G1960" s="1067" t="s">
        <v>6028</v>
      </c>
      <c r="H1960" s="1068">
        <v>1</v>
      </c>
      <c r="I1960" s="2"/>
      <c r="K1960" s="1072"/>
    </row>
    <row r="1961" spans="1:11" x14ac:dyDescent="0.2">
      <c r="A1961" s="977" t="str">
        <f t="shared" si="60"/>
        <v>EF_16_107</v>
      </c>
      <c r="B1961" s="979">
        <f t="shared" si="61"/>
        <v>107</v>
      </c>
      <c r="C1961" s="1069" t="s">
        <v>111</v>
      </c>
      <c r="D1961" s="1072">
        <v>16</v>
      </c>
      <c r="E1961" s="1070">
        <v>1959</v>
      </c>
      <c r="F1961" s="1066" t="s">
        <v>6029</v>
      </c>
      <c r="G1961" s="1067" t="s">
        <v>6030</v>
      </c>
      <c r="H1961" s="1068">
        <v>1</v>
      </c>
      <c r="I1961" s="2"/>
      <c r="K1961" s="1072"/>
    </row>
    <row r="1962" spans="1:11" x14ac:dyDescent="0.2">
      <c r="A1962" s="977" t="str">
        <f t="shared" si="60"/>
        <v>EF_16_108</v>
      </c>
      <c r="B1962" s="979">
        <f t="shared" si="61"/>
        <v>108</v>
      </c>
      <c r="C1962" s="1069" t="s">
        <v>111</v>
      </c>
      <c r="D1962" s="1072">
        <v>16</v>
      </c>
      <c r="E1962" s="1070">
        <v>1960</v>
      </c>
      <c r="F1962" s="1066" t="s">
        <v>6031</v>
      </c>
      <c r="G1962" s="1067" t="s">
        <v>6032</v>
      </c>
      <c r="H1962" s="1068">
        <v>1</v>
      </c>
      <c r="I1962" s="2"/>
      <c r="K1962" s="1072"/>
    </row>
    <row r="1963" spans="1:11" x14ac:dyDescent="0.2">
      <c r="A1963" s="977" t="str">
        <f t="shared" si="60"/>
        <v>EF_16_109</v>
      </c>
      <c r="B1963" s="979">
        <f t="shared" si="61"/>
        <v>109</v>
      </c>
      <c r="C1963" s="1069" t="s">
        <v>111</v>
      </c>
      <c r="D1963" s="1072">
        <v>16</v>
      </c>
      <c r="E1963" s="1070">
        <v>1961</v>
      </c>
      <c r="F1963" s="1066" t="s">
        <v>6033</v>
      </c>
      <c r="G1963" s="1067" t="s">
        <v>6034</v>
      </c>
      <c r="H1963" s="1068">
        <v>1</v>
      </c>
      <c r="I1963" s="2"/>
      <c r="K1963" s="1072"/>
    </row>
    <row r="1964" spans="1:11" x14ac:dyDescent="0.2">
      <c r="A1964" s="977" t="str">
        <f t="shared" si="60"/>
        <v>EF_16_110</v>
      </c>
      <c r="B1964" s="979">
        <f t="shared" si="61"/>
        <v>110</v>
      </c>
      <c r="C1964" s="1069" t="s">
        <v>111</v>
      </c>
      <c r="D1964" s="1072">
        <v>16</v>
      </c>
      <c r="E1964" s="1070">
        <v>1962</v>
      </c>
      <c r="F1964" s="1066" t="s">
        <v>6035</v>
      </c>
      <c r="G1964" s="1067" t="s">
        <v>6036</v>
      </c>
      <c r="H1964" s="1068">
        <v>1</v>
      </c>
      <c r="I1964" s="2"/>
      <c r="K1964" s="1072"/>
    </row>
    <row r="1965" spans="1:11" x14ac:dyDescent="0.2">
      <c r="A1965" s="977" t="str">
        <f t="shared" si="60"/>
        <v>EF_16_111</v>
      </c>
      <c r="B1965" s="979">
        <f t="shared" si="61"/>
        <v>111</v>
      </c>
      <c r="C1965" s="1069" t="s">
        <v>111</v>
      </c>
      <c r="D1965" s="1072">
        <v>16</v>
      </c>
      <c r="E1965" s="1070">
        <v>1963</v>
      </c>
      <c r="F1965" s="1066" t="s">
        <v>6037</v>
      </c>
      <c r="G1965" s="1067" t="s">
        <v>6038</v>
      </c>
      <c r="H1965" s="1068">
        <v>1</v>
      </c>
      <c r="I1965" s="2"/>
      <c r="K1965" s="1072"/>
    </row>
    <row r="1966" spans="1:11" x14ac:dyDescent="0.2">
      <c r="A1966" s="977" t="str">
        <f t="shared" si="60"/>
        <v>EF_16_112</v>
      </c>
      <c r="B1966" s="979">
        <f t="shared" si="61"/>
        <v>112</v>
      </c>
      <c r="C1966" s="1069" t="s">
        <v>111</v>
      </c>
      <c r="D1966" s="1072">
        <v>16</v>
      </c>
      <c r="E1966" s="1070">
        <v>1964</v>
      </c>
      <c r="F1966" s="1066" t="s">
        <v>6039</v>
      </c>
      <c r="G1966" s="1067" t="s">
        <v>6040</v>
      </c>
      <c r="H1966" s="1068">
        <v>1</v>
      </c>
      <c r="I1966" s="2"/>
      <c r="K1966" s="1072"/>
    </row>
    <row r="1967" spans="1:11" x14ac:dyDescent="0.2">
      <c r="A1967" s="977" t="str">
        <f t="shared" si="60"/>
        <v>EF_16_113</v>
      </c>
      <c r="B1967" s="979">
        <f t="shared" si="61"/>
        <v>113</v>
      </c>
      <c r="C1967" s="1069" t="s">
        <v>111</v>
      </c>
      <c r="D1967" s="1072">
        <v>16</v>
      </c>
      <c r="E1967" s="1070">
        <v>1965</v>
      </c>
      <c r="F1967" s="1066" t="s">
        <v>6041</v>
      </c>
      <c r="G1967" s="1067" t="s">
        <v>6042</v>
      </c>
      <c r="H1967" s="1068">
        <v>1</v>
      </c>
      <c r="I1967" s="2"/>
      <c r="K1967" s="1072"/>
    </row>
    <row r="1968" spans="1:11" x14ac:dyDescent="0.2">
      <c r="A1968" s="977" t="str">
        <f t="shared" si="60"/>
        <v>EF_16_114</v>
      </c>
      <c r="B1968" s="979">
        <f t="shared" si="61"/>
        <v>114</v>
      </c>
      <c r="C1968" s="1069" t="s">
        <v>111</v>
      </c>
      <c r="D1968" s="1072">
        <v>16</v>
      </c>
      <c r="E1968" s="1070">
        <v>1966</v>
      </c>
      <c r="F1968" s="1066" t="s">
        <v>6043</v>
      </c>
      <c r="G1968" s="1067" t="s">
        <v>6044</v>
      </c>
      <c r="H1968" s="1068">
        <v>1</v>
      </c>
      <c r="I1968" s="2"/>
      <c r="K1968" s="1072"/>
    </row>
    <row r="1969" spans="1:11" x14ac:dyDescent="0.2">
      <c r="A1969" s="977" t="str">
        <f t="shared" si="60"/>
        <v>EF_16_115</v>
      </c>
      <c r="B1969" s="979">
        <f t="shared" si="61"/>
        <v>115</v>
      </c>
      <c r="C1969" s="1069" t="s">
        <v>111</v>
      </c>
      <c r="D1969" s="1072">
        <v>16</v>
      </c>
      <c r="E1969" s="1070">
        <v>1967</v>
      </c>
      <c r="F1969" s="1066" t="s">
        <v>6045</v>
      </c>
      <c r="G1969" s="1067" t="s">
        <v>6046</v>
      </c>
      <c r="H1969" s="1068">
        <v>1</v>
      </c>
      <c r="I1969" s="2"/>
      <c r="K1969" s="1072"/>
    </row>
    <row r="1970" spans="1:11" x14ac:dyDescent="0.2">
      <c r="A1970" s="977" t="str">
        <f t="shared" si="60"/>
        <v>EF_16_116</v>
      </c>
      <c r="B1970" s="979">
        <f t="shared" si="61"/>
        <v>116</v>
      </c>
      <c r="C1970" s="1069" t="s">
        <v>111</v>
      </c>
      <c r="D1970" s="1072">
        <v>16</v>
      </c>
      <c r="E1970" s="1070">
        <v>1968</v>
      </c>
      <c r="F1970" s="1066" t="s">
        <v>6047</v>
      </c>
      <c r="G1970" s="1067" t="s">
        <v>6048</v>
      </c>
      <c r="H1970" s="1068">
        <v>1</v>
      </c>
      <c r="I1970" s="2"/>
      <c r="K1970" s="1072"/>
    </row>
    <row r="1971" spans="1:11" x14ac:dyDescent="0.2">
      <c r="A1971" s="977" t="str">
        <f t="shared" si="60"/>
        <v>EF_16_117</v>
      </c>
      <c r="B1971" s="979">
        <f t="shared" si="61"/>
        <v>117</v>
      </c>
      <c r="C1971" s="1069" t="s">
        <v>111</v>
      </c>
      <c r="D1971" s="1072">
        <v>16</v>
      </c>
      <c r="E1971" s="1070">
        <v>1969</v>
      </c>
      <c r="F1971" s="1066" t="s">
        <v>6049</v>
      </c>
      <c r="G1971" s="1067" t="s">
        <v>6050</v>
      </c>
      <c r="H1971" s="1068">
        <v>1</v>
      </c>
      <c r="I1971" s="2"/>
      <c r="K1971" s="1072"/>
    </row>
    <row r="1972" spans="1:11" x14ac:dyDescent="0.2">
      <c r="A1972" s="977" t="str">
        <f t="shared" si="60"/>
        <v>EF_16_118</v>
      </c>
      <c r="B1972" s="979">
        <f t="shared" si="61"/>
        <v>118</v>
      </c>
      <c r="C1972" s="1069" t="s">
        <v>111</v>
      </c>
      <c r="D1972" s="1072">
        <v>16</v>
      </c>
      <c r="E1972" s="1070">
        <v>1970</v>
      </c>
      <c r="F1972" s="1066" t="s">
        <v>6051</v>
      </c>
      <c r="G1972" s="1067" t="s">
        <v>6052</v>
      </c>
      <c r="H1972" s="1068">
        <v>1</v>
      </c>
      <c r="I1972" s="2"/>
      <c r="K1972" s="1072"/>
    </row>
    <row r="1973" spans="1:11" x14ac:dyDescent="0.2">
      <c r="A1973" s="977" t="str">
        <f t="shared" si="60"/>
        <v>EF_16_119</v>
      </c>
      <c r="B1973" s="979">
        <f t="shared" si="61"/>
        <v>119</v>
      </c>
      <c r="C1973" s="1069" t="s">
        <v>111</v>
      </c>
      <c r="D1973" s="1072">
        <v>16</v>
      </c>
      <c r="E1973" s="1070">
        <v>1971</v>
      </c>
      <c r="F1973" s="1066" t="s">
        <v>6053</v>
      </c>
      <c r="G1973" s="1067" t="s">
        <v>6054</v>
      </c>
      <c r="H1973" s="1068">
        <v>1</v>
      </c>
      <c r="I1973" s="2"/>
      <c r="K1973" s="1072"/>
    </row>
    <row r="1974" spans="1:11" x14ac:dyDescent="0.2">
      <c r="A1974" s="977" t="str">
        <f t="shared" si="60"/>
        <v>EF_16_120</v>
      </c>
      <c r="B1974" s="979">
        <f t="shared" si="61"/>
        <v>120</v>
      </c>
      <c r="C1974" s="1069" t="s">
        <v>111</v>
      </c>
      <c r="D1974" s="1072">
        <v>16</v>
      </c>
      <c r="E1974" s="1070">
        <v>1972</v>
      </c>
      <c r="F1974" s="1066" t="s">
        <v>6055</v>
      </c>
      <c r="G1974" s="1067" t="s">
        <v>6056</v>
      </c>
      <c r="H1974" s="1068">
        <v>1</v>
      </c>
      <c r="I1974" s="2"/>
      <c r="K1974" s="1072"/>
    </row>
    <row r="1975" spans="1:11" x14ac:dyDescent="0.2">
      <c r="A1975" s="977" t="str">
        <f t="shared" si="60"/>
        <v>EF_16_121</v>
      </c>
      <c r="B1975" s="979">
        <f t="shared" si="61"/>
        <v>121</v>
      </c>
      <c r="C1975" s="1069" t="s">
        <v>111</v>
      </c>
      <c r="D1975" s="1072">
        <v>16</v>
      </c>
      <c r="E1975" s="1070">
        <v>1973</v>
      </c>
      <c r="F1975" s="1066" t="s">
        <v>6057</v>
      </c>
      <c r="G1975" s="1067" t="s">
        <v>6058</v>
      </c>
      <c r="H1975" s="1068">
        <v>1</v>
      </c>
      <c r="I1975" s="2"/>
      <c r="K1975" s="1072"/>
    </row>
    <row r="1976" spans="1:11" x14ac:dyDescent="0.2">
      <c r="A1976" s="977" t="str">
        <f t="shared" si="60"/>
        <v>EF_16_122</v>
      </c>
      <c r="B1976" s="979">
        <f t="shared" si="61"/>
        <v>122</v>
      </c>
      <c r="C1976" s="1069" t="s">
        <v>111</v>
      </c>
      <c r="D1976" s="1072">
        <v>16</v>
      </c>
      <c r="E1976" s="1070">
        <v>1974</v>
      </c>
      <c r="F1976" s="1066" t="s">
        <v>6059</v>
      </c>
      <c r="G1976" s="1067" t="s">
        <v>6060</v>
      </c>
      <c r="H1976" s="1068">
        <v>1</v>
      </c>
      <c r="I1976" s="2"/>
      <c r="K1976" s="1072"/>
    </row>
    <row r="1977" spans="1:11" x14ac:dyDescent="0.2">
      <c r="A1977" s="977" t="str">
        <f t="shared" si="60"/>
        <v>EF_16_123</v>
      </c>
      <c r="B1977" s="979">
        <f t="shared" si="61"/>
        <v>123</v>
      </c>
      <c r="C1977" s="1069" t="s">
        <v>111</v>
      </c>
      <c r="D1977" s="1072">
        <v>16</v>
      </c>
      <c r="E1977" s="1070">
        <v>1975</v>
      </c>
      <c r="F1977" s="1066" t="s">
        <v>6061</v>
      </c>
      <c r="G1977" s="1067" t="s">
        <v>6062</v>
      </c>
      <c r="H1977" s="1068">
        <v>1</v>
      </c>
      <c r="I1977" s="2"/>
      <c r="K1977" s="1072"/>
    </row>
    <row r="1978" spans="1:11" x14ac:dyDescent="0.2">
      <c r="A1978" s="977" t="str">
        <f t="shared" si="60"/>
        <v>EF_16_124</v>
      </c>
      <c r="B1978" s="979">
        <f t="shared" si="61"/>
        <v>124</v>
      </c>
      <c r="C1978" s="1069" t="s">
        <v>111</v>
      </c>
      <c r="D1978" s="1072">
        <v>16</v>
      </c>
      <c r="E1978" s="1070">
        <v>1976</v>
      </c>
      <c r="F1978" s="1066" t="s">
        <v>6063</v>
      </c>
      <c r="G1978" s="1067" t="s">
        <v>6064</v>
      </c>
      <c r="H1978" s="1068">
        <v>1</v>
      </c>
      <c r="I1978" s="2"/>
      <c r="K1978" s="1072"/>
    </row>
    <row r="1979" spans="1:11" x14ac:dyDescent="0.2">
      <c r="A1979" s="977" t="str">
        <f t="shared" si="60"/>
        <v>EF_16_125</v>
      </c>
      <c r="B1979" s="979">
        <f t="shared" si="61"/>
        <v>125</v>
      </c>
      <c r="C1979" s="1069" t="s">
        <v>111</v>
      </c>
      <c r="D1979" s="1072">
        <v>16</v>
      </c>
      <c r="E1979" s="1070">
        <v>1977</v>
      </c>
      <c r="F1979" s="1066" t="s">
        <v>6065</v>
      </c>
      <c r="G1979" s="1067" t="s">
        <v>6066</v>
      </c>
      <c r="H1979" s="1068">
        <v>1</v>
      </c>
      <c r="I1979" s="2"/>
      <c r="K1979" s="1072"/>
    </row>
    <row r="1980" spans="1:11" x14ac:dyDescent="0.2">
      <c r="A1980" s="977"/>
      <c r="B1980" s="979"/>
      <c r="C1980" s="1069"/>
      <c r="D1980" s="1072"/>
      <c r="E1980" s="1070"/>
      <c r="F1980" s="1066"/>
      <c r="G1980" s="1067"/>
      <c r="I1980" s="2"/>
      <c r="K1980" s="1072"/>
    </row>
    <row r="1981" spans="1:11" x14ac:dyDescent="0.2">
      <c r="A1981" s="977"/>
      <c r="B1981" s="979"/>
      <c r="C1981" s="1069"/>
      <c r="D1981" s="1072"/>
      <c r="E1981" s="1070"/>
      <c r="F1981" s="1066"/>
      <c r="G1981" s="1067"/>
      <c r="I1981" s="2"/>
      <c r="K1981" s="1072"/>
    </row>
    <row r="1982" spans="1:11" x14ac:dyDescent="0.2">
      <c r="A1982" s="977"/>
      <c r="B1982" s="979"/>
      <c r="C1982" s="1069"/>
      <c r="D1982" s="1072"/>
      <c r="E1982" s="1070"/>
      <c r="F1982" s="1066"/>
      <c r="G1982" s="1067"/>
      <c r="I1982" s="2"/>
      <c r="K1982" s="1072"/>
    </row>
    <row r="1983" spans="1:11" x14ac:dyDescent="0.2">
      <c r="A1983" s="977"/>
      <c r="B1983" s="979"/>
      <c r="C1983" s="1069"/>
      <c r="D1983" s="1072"/>
      <c r="E1983" s="1070"/>
      <c r="F1983" s="1066"/>
      <c r="G1983" s="1067"/>
      <c r="I1983" s="2"/>
      <c r="K1983" s="1072"/>
    </row>
    <row r="1984" spans="1:11" x14ac:dyDescent="0.2">
      <c r="A1984" s="977"/>
      <c r="B1984" s="979"/>
      <c r="C1984" s="1069"/>
      <c r="D1984" s="1072"/>
      <c r="E1984" s="1070"/>
      <c r="F1984" s="1066"/>
      <c r="G1984" s="1067"/>
      <c r="I1984" s="2"/>
      <c r="K1984" s="1072"/>
    </row>
    <row r="1985" spans="1:11" x14ac:dyDescent="0.2">
      <c r="A1985" s="977"/>
      <c r="B1985" s="979"/>
      <c r="C1985" s="1069"/>
      <c r="D1985" s="1072"/>
      <c r="E1985" s="1070"/>
      <c r="F1985" s="1066"/>
      <c r="G1985" s="1067"/>
      <c r="I1985" s="2"/>
      <c r="K1985" s="1072"/>
    </row>
    <row r="1986" spans="1:11" x14ac:dyDescent="0.2">
      <c r="A1986" s="977"/>
      <c r="B1986" s="979"/>
      <c r="C1986" s="1069"/>
      <c r="D1986" s="1072"/>
      <c r="E1986" s="1070"/>
      <c r="F1986" s="1066"/>
      <c r="G1986" s="1067"/>
      <c r="I1986" s="2"/>
      <c r="K1986" s="1072"/>
    </row>
    <row r="1987" spans="1:11" x14ac:dyDescent="0.2">
      <c r="A1987" s="977"/>
      <c r="B1987" s="979"/>
      <c r="C1987" s="1069"/>
      <c r="D1987" s="1072"/>
      <c r="E1987" s="1070"/>
      <c r="F1987" s="1066"/>
      <c r="G1987" s="1067"/>
      <c r="I1987" s="2"/>
      <c r="K1987" s="1072"/>
    </row>
    <row r="1988" spans="1:11" x14ac:dyDescent="0.2">
      <c r="A1988" s="977"/>
      <c r="B1988" s="979"/>
      <c r="C1988" s="1069"/>
      <c r="D1988" s="1072"/>
      <c r="E1988" s="1070"/>
      <c r="F1988" s="1066"/>
      <c r="G1988" s="1067"/>
      <c r="I1988" s="2"/>
      <c r="K1988" s="1072"/>
    </row>
    <row r="1989" spans="1:11" x14ac:dyDescent="0.2">
      <c r="A1989" s="977"/>
      <c r="B1989" s="979"/>
      <c r="C1989" s="1069"/>
      <c r="D1989" s="1072"/>
      <c r="E1989" s="1070"/>
      <c r="F1989" s="1066"/>
      <c r="G1989" s="1067"/>
      <c r="I1989" s="2"/>
      <c r="K1989" s="1072"/>
    </row>
    <row r="1990" spans="1:11" x14ac:dyDescent="0.2">
      <c r="A1990" s="977"/>
      <c r="B1990" s="979"/>
      <c r="C1990" s="1069"/>
      <c r="D1990" s="1072"/>
      <c r="E1990" s="1070"/>
      <c r="F1990" s="1066"/>
      <c r="G1990" s="1067"/>
      <c r="I1990" s="2"/>
      <c r="K1990" s="1072"/>
    </row>
    <row r="1991" spans="1:11" x14ac:dyDescent="0.2">
      <c r="A1991" s="977"/>
      <c r="B1991" s="979"/>
      <c r="C1991" s="1069"/>
      <c r="D1991" s="1072"/>
      <c r="E1991" s="1070"/>
      <c r="F1991" s="1066"/>
      <c r="G1991" s="1067"/>
      <c r="I1991" s="2"/>
      <c r="K1991" s="1072"/>
    </row>
    <row r="1992" spans="1:11" x14ac:dyDescent="0.2">
      <c r="A1992" s="977"/>
      <c r="B1992" s="979"/>
      <c r="C1992" s="1069"/>
      <c r="D1992" s="1072"/>
      <c r="E1992" s="1070"/>
      <c r="F1992" s="1066"/>
      <c r="G1992" s="1067"/>
      <c r="I1992" s="2"/>
      <c r="K1992" s="1072"/>
    </row>
    <row r="1993" spans="1:11" x14ac:dyDescent="0.2">
      <c r="A1993" s="977"/>
      <c r="B1993" s="979"/>
      <c r="C1993" s="1069"/>
      <c r="D1993" s="1072"/>
      <c r="E1993" s="1070"/>
      <c r="F1993" s="1066"/>
      <c r="G1993" s="1067"/>
      <c r="I1993" s="2"/>
      <c r="K1993" s="1072"/>
    </row>
    <row r="1994" spans="1:11" x14ac:dyDescent="0.2">
      <c r="A1994" s="977"/>
      <c r="B1994" s="979"/>
      <c r="C1994" s="1069"/>
      <c r="D1994" s="1072"/>
      <c r="E1994" s="1070"/>
      <c r="F1994" s="1066"/>
      <c r="G1994" s="1067"/>
      <c r="I1994" s="2"/>
      <c r="K1994" s="1072"/>
    </row>
    <row r="1995" spans="1:11" x14ac:dyDescent="0.2">
      <c r="A1995" s="977"/>
      <c r="B1995" s="979"/>
      <c r="C1995" s="1069"/>
      <c r="D1995" s="1072"/>
      <c r="E1995" s="1070"/>
      <c r="F1995" s="1066"/>
      <c r="G1995" s="1067"/>
      <c r="I1995" s="2"/>
      <c r="K1995" s="1072"/>
    </row>
    <row r="1996" spans="1:11" x14ac:dyDescent="0.2">
      <c r="A1996" s="977"/>
      <c r="B1996" s="979"/>
      <c r="C1996" s="1069"/>
      <c r="D1996" s="1072"/>
      <c r="E1996" s="1070"/>
      <c r="F1996" s="1066"/>
      <c r="G1996" s="1067"/>
      <c r="I1996" s="2"/>
      <c r="K1996" s="1072"/>
    </row>
    <row r="1997" spans="1:11" x14ac:dyDescent="0.2">
      <c r="A1997" s="977"/>
      <c r="B1997" s="979"/>
      <c r="C1997" s="1069"/>
      <c r="D1997" s="1072"/>
      <c r="E1997" s="1070"/>
      <c r="F1997" s="1066"/>
      <c r="G1997" s="1067"/>
      <c r="I1997" s="2"/>
      <c r="K1997" s="1072"/>
    </row>
    <row r="1998" spans="1:11" x14ac:dyDescent="0.2">
      <c r="A1998" s="977"/>
      <c r="B1998" s="979"/>
      <c r="C1998" s="1069"/>
      <c r="D1998" s="1072"/>
      <c r="E1998" s="1070"/>
      <c r="F1998" s="1066"/>
      <c r="G1998" s="1067"/>
      <c r="I1998" s="2"/>
      <c r="K1998" s="1072"/>
    </row>
    <row r="1999" spans="1:11" x14ac:dyDescent="0.2">
      <c r="A1999" s="977"/>
      <c r="B1999" s="979"/>
      <c r="C1999" s="1069"/>
      <c r="D1999" s="1072"/>
      <c r="E1999" s="1070"/>
      <c r="F1999" s="1066"/>
      <c r="G1999" s="1067"/>
      <c r="I1999" s="2"/>
      <c r="K1999" s="1072"/>
    </row>
    <row r="2000" spans="1:11" x14ac:dyDescent="0.2">
      <c r="A2000" s="977"/>
      <c r="B2000" s="979"/>
      <c r="C2000" s="1069"/>
      <c r="D2000" s="1072"/>
      <c r="E2000" s="1070"/>
      <c r="F2000" s="1066"/>
      <c r="G2000" s="1067"/>
      <c r="I2000" s="2"/>
      <c r="K2000" s="1072"/>
    </row>
    <row r="2001" spans="1:11" x14ac:dyDescent="0.2">
      <c r="A2001" s="977"/>
      <c r="B2001" s="979"/>
      <c r="C2001" s="1069"/>
      <c r="D2001" s="1072"/>
      <c r="E2001" s="1070"/>
      <c r="F2001" s="1066"/>
      <c r="G2001" s="1067"/>
      <c r="I2001" s="2"/>
      <c r="K2001" s="1072"/>
    </row>
    <row r="2002" spans="1:11" x14ac:dyDescent="0.2">
      <c r="A2002" s="977"/>
      <c r="B2002" s="979"/>
      <c r="C2002" s="1069"/>
      <c r="D2002" s="1072"/>
      <c r="E2002" s="1070"/>
      <c r="F2002" s="1066"/>
      <c r="G2002" s="1067"/>
      <c r="I2002" s="2"/>
      <c r="K2002" s="1072"/>
    </row>
    <row r="2003" spans="1:11" x14ac:dyDescent="0.2">
      <c r="A2003" s="977"/>
      <c r="B2003" s="979"/>
      <c r="C2003" s="1069"/>
      <c r="D2003" s="1072"/>
      <c r="E2003" s="1070"/>
      <c r="F2003" s="1066"/>
      <c r="G2003" s="1067"/>
      <c r="I2003" s="2"/>
      <c r="K2003" s="1072"/>
    </row>
    <row r="2004" spans="1:11" x14ac:dyDescent="0.2">
      <c r="A2004" s="977"/>
      <c r="B2004" s="979"/>
      <c r="C2004" s="1069"/>
      <c r="D2004" s="1072"/>
      <c r="E2004" s="1070"/>
      <c r="F2004" s="1066"/>
      <c r="G2004" s="1067"/>
      <c r="I2004" s="2"/>
      <c r="K2004" s="1072"/>
    </row>
    <row r="2005" spans="1:11" x14ac:dyDescent="0.2">
      <c r="A2005" s="977"/>
      <c r="B2005" s="979"/>
      <c r="C2005" s="1069"/>
      <c r="D2005" s="1072"/>
      <c r="E2005" s="1070"/>
      <c r="F2005" s="1066"/>
      <c r="G2005" s="1067"/>
      <c r="I2005" s="2"/>
      <c r="K2005" s="1072"/>
    </row>
    <row r="2006" spans="1:11" x14ac:dyDescent="0.2">
      <c r="A2006" s="977"/>
      <c r="B2006" s="979"/>
      <c r="C2006" s="1069"/>
      <c r="D2006" s="1072"/>
      <c r="E2006" s="1070"/>
      <c r="F2006" s="1066"/>
      <c r="G2006" s="1067"/>
      <c r="I2006" s="2"/>
      <c r="K2006" s="1072"/>
    </row>
    <row r="2007" spans="1:11" x14ac:dyDescent="0.2">
      <c r="A2007" s="977"/>
      <c r="B2007" s="979"/>
      <c r="C2007" s="1069"/>
      <c r="D2007" s="1072"/>
      <c r="E2007" s="1070"/>
      <c r="F2007" s="1066"/>
      <c r="G2007" s="1067"/>
      <c r="I2007" s="2"/>
      <c r="K2007" s="1072"/>
    </row>
    <row r="2008" spans="1:11" x14ac:dyDescent="0.2">
      <c r="A2008" s="977"/>
      <c r="B2008" s="979"/>
      <c r="C2008" s="1069"/>
      <c r="D2008" s="1072"/>
      <c r="E2008" s="1070"/>
      <c r="F2008" s="1066"/>
      <c r="G2008" s="1067"/>
      <c r="I2008" s="2"/>
      <c r="K2008" s="1072"/>
    </row>
    <row r="2009" spans="1:11" x14ac:dyDescent="0.2">
      <c r="A2009" s="977"/>
      <c r="B2009" s="979"/>
      <c r="C2009" s="1069"/>
      <c r="D2009" s="1072"/>
      <c r="E2009" s="1070"/>
      <c r="F2009" s="1066"/>
      <c r="G2009" s="1067"/>
      <c r="I2009" s="2"/>
      <c r="K2009" s="1072"/>
    </row>
    <row r="2010" spans="1:11" x14ac:dyDescent="0.2">
      <c r="A2010" s="977"/>
      <c r="B2010" s="979"/>
      <c r="C2010" s="1069"/>
      <c r="D2010" s="1072"/>
      <c r="E2010" s="1070"/>
      <c r="F2010" s="1066"/>
      <c r="G2010" s="1067"/>
      <c r="I2010" s="2"/>
      <c r="K2010" s="1072"/>
    </row>
    <row r="2011" spans="1:11" x14ac:dyDescent="0.2">
      <c r="A2011" s="977"/>
      <c r="B2011" s="979"/>
      <c r="C2011" s="1069"/>
      <c r="D2011" s="1072"/>
      <c r="E2011" s="1070"/>
      <c r="F2011" s="1066"/>
      <c r="G2011" s="1067"/>
      <c r="I2011" s="2"/>
      <c r="K2011" s="1072"/>
    </row>
    <row r="2012" spans="1:11" x14ac:dyDescent="0.2">
      <c r="A2012" s="977"/>
      <c r="B2012" s="979"/>
      <c r="C2012" s="1069"/>
      <c r="D2012" s="1072"/>
      <c r="E2012" s="1070"/>
      <c r="F2012" s="1066"/>
      <c r="G2012" s="1067"/>
      <c r="I2012" s="2"/>
      <c r="K2012" s="1072"/>
    </row>
    <row r="2013" spans="1:11" x14ac:dyDescent="0.2">
      <c r="A2013" s="977"/>
      <c r="B2013" s="979"/>
      <c r="C2013" s="1069"/>
      <c r="D2013" s="1072"/>
      <c r="E2013" s="1070"/>
      <c r="F2013" s="1066"/>
      <c r="G2013" s="1067"/>
      <c r="I2013" s="2"/>
      <c r="K2013" s="1072"/>
    </row>
    <row r="2014" spans="1:11" x14ac:dyDescent="0.2">
      <c r="A2014" s="977"/>
      <c r="B2014" s="979"/>
      <c r="C2014" s="1069"/>
      <c r="D2014" s="1072"/>
      <c r="E2014" s="1070"/>
      <c r="F2014" s="1066"/>
      <c r="G2014" s="1067"/>
      <c r="I2014" s="2"/>
      <c r="K2014" s="1072"/>
    </row>
    <row r="2015" spans="1:11" x14ac:dyDescent="0.2">
      <c r="A2015" s="977"/>
      <c r="B2015" s="979"/>
      <c r="C2015" s="1069"/>
      <c r="D2015" s="1072"/>
      <c r="E2015" s="1070"/>
      <c r="F2015" s="1066"/>
      <c r="G2015" s="1067"/>
      <c r="I2015" s="2"/>
      <c r="K2015" s="1072"/>
    </row>
    <row r="2016" spans="1:11" x14ac:dyDescent="0.2">
      <c r="A2016" s="977"/>
      <c r="B2016" s="979"/>
      <c r="C2016" s="1069"/>
      <c r="D2016" s="1072"/>
      <c r="E2016" s="1070"/>
      <c r="F2016" s="1066"/>
      <c r="G2016" s="1067"/>
      <c r="I2016" s="2"/>
      <c r="K2016" s="1072"/>
    </row>
    <row r="2017" spans="1:11" x14ac:dyDescent="0.2">
      <c r="A2017" s="977"/>
      <c r="B2017" s="979"/>
      <c r="C2017" s="1069"/>
      <c r="D2017" s="1072"/>
      <c r="E2017" s="1070"/>
      <c r="F2017" s="1066"/>
      <c r="G2017" s="1067"/>
      <c r="I2017" s="2"/>
      <c r="K2017" s="1072"/>
    </row>
    <row r="2018" spans="1:11" x14ac:dyDescent="0.2">
      <c r="A2018" s="977"/>
      <c r="B2018" s="979"/>
      <c r="C2018" s="1069"/>
      <c r="D2018" s="1072"/>
      <c r="E2018" s="1070"/>
      <c r="F2018" s="1066"/>
      <c r="G2018" s="1067"/>
      <c r="I2018" s="2"/>
      <c r="K2018" s="1072"/>
    </row>
    <row r="2019" spans="1:11" x14ac:dyDescent="0.2">
      <c r="A2019" s="977"/>
      <c r="B2019" s="979"/>
      <c r="C2019" s="1069"/>
      <c r="D2019" s="1072"/>
      <c r="E2019" s="1070"/>
      <c r="F2019" s="1066"/>
      <c r="G2019" s="1067"/>
      <c r="I2019" s="2"/>
      <c r="K2019" s="1072"/>
    </row>
    <row r="2020" spans="1:11" x14ac:dyDescent="0.2">
      <c r="A2020" s="977"/>
      <c r="B2020" s="979"/>
      <c r="C2020" s="1069"/>
      <c r="D2020" s="1072"/>
      <c r="E2020" s="1070"/>
      <c r="F2020" s="1066"/>
      <c r="G2020" s="1067"/>
      <c r="I2020" s="2"/>
      <c r="K2020" s="1072"/>
    </row>
    <row r="2021" spans="1:11" x14ac:dyDescent="0.2">
      <c r="A2021" s="977"/>
      <c r="B2021" s="979"/>
      <c r="C2021" s="1069"/>
      <c r="D2021" s="1072"/>
      <c r="E2021" s="1070"/>
      <c r="F2021" s="1066"/>
      <c r="G2021" s="1067"/>
      <c r="I2021" s="2"/>
      <c r="K2021" s="1072"/>
    </row>
    <row r="2022" spans="1:11" x14ac:dyDescent="0.2">
      <c r="A2022" s="977"/>
      <c r="B2022" s="979"/>
      <c r="C2022" s="1069"/>
      <c r="D2022" s="1072"/>
      <c r="E2022" s="1070"/>
      <c r="F2022" s="1066"/>
      <c r="G2022" s="1067"/>
      <c r="I2022" s="2"/>
      <c r="K2022" s="1072"/>
    </row>
    <row r="2023" spans="1:11" x14ac:dyDescent="0.2">
      <c r="A2023" s="977"/>
      <c r="B2023" s="979"/>
      <c r="C2023" s="1069"/>
      <c r="D2023" s="1072"/>
      <c r="E2023" s="1070"/>
      <c r="F2023" s="1066"/>
      <c r="G2023" s="1067"/>
      <c r="I2023" s="2"/>
      <c r="K2023" s="1072"/>
    </row>
    <row r="2024" spans="1:11" x14ac:dyDescent="0.2">
      <c r="A2024" s="977"/>
      <c r="B2024" s="979"/>
      <c r="C2024" s="1069"/>
      <c r="D2024" s="1072"/>
      <c r="E2024" s="1070"/>
      <c r="F2024" s="1066"/>
      <c r="G2024" s="1067"/>
      <c r="I2024" s="2"/>
      <c r="K2024" s="1072"/>
    </row>
    <row r="2025" spans="1:11" x14ac:dyDescent="0.2">
      <c r="A2025" s="977"/>
      <c r="B2025" s="979"/>
      <c r="C2025" s="1069"/>
      <c r="D2025" s="1072"/>
      <c r="E2025" s="1070"/>
      <c r="F2025" s="1066"/>
      <c r="G2025" s="1067"/>
      <c r="I2025" s="2"/>
      <c r="K2025" s="1072"/>
    </row>
    <row r="2026" spans="1:11" x14ac:dyDescent="0.2">
      <c r="A2026" s="977"/>
      <c r="B2026" s="979"/>
      <c r="C2026" s="1069"/>
      <c r="D2026" s="1072"/>
      <c r="E2026" s="1070"/>
      <c r="F2026" s="1066"/>
      <c r="G2026" s="1067"/>
      <c r="I2026" s="2"/>
      <c r="K2026" s="1072"/>
    </row>
    <row r="2027" spans="1:11" x14ac:dyDescent="0.2">
      <c r="A2027" s="977"/>
      <c r="B2027" s="979"/>
      <c r="C2027" s="1069"/>
      <c r="D2027" s="1072"/>
      <c r="E2027" s="1070"/>
      <c r="F2027" s="1066"/>
      <c r="G2027" s="1067"/>
      <c r="I2027" s="2"/>
      <c r="K2027" s="1072"/>
    </row>
    <row r="2028" spans="1:11" x14ac:dyDescent="0.2">
      <c r="A2028" s="977"/>
      <c r="B2028" s="979"/>
      <c r="C2028" s="1069"/>
      <c r="D2028" s="1072"/>
      <c r="E2028" s="1070"/>
      <c r="F2028" s="1066"/>
      <c r="G2028" s="1067"/>
      <c r="I2028" s="2"/>
      <c r="K2028" s="1072"/>
    </row>
    <row r="2029" spans="1:11" x14ac:dyDescent="0.2">
      <c r="A2029" s="977"/>
      <c r="B2029" s="979"/>
      <c r="C2029" s="1069"/>
      <c r="D2029" s="1072"/>
      <c r="E2029" s="1070"/>
      <c r="F2029" s="1066"/>
      <c r="G2029" s="1067"/>
      <c r="I2029" s="2"/>
      <c r="K2029" s="1072"/>
    </row>
    <row r="2030" spans="1:11" x14ac:dyDescent="0.2">
      <c r="A2030" s="977"/>
      <c r="B2030" s="979"/>
      <c r="C2030" s="1069"/>
      <c r="D2030" s="1072"/>
      <c r="E2030" s="1070"/>
      <c r="F2030" s="1066"/>
      <c r="G2030" s="1067"/>
      <c r="I2030" s="2"/>
      <c r="K2030" s="1072"/>
    </row>
    <row r="2031" spans="1:11" x14ac:dyDescent="0.2">
      <c r="A2031" s="977"/>
      <c r="B2031" s="979"/>
      <c r="C2031" s="1069"/>
      <c r="D2031" s="1072"/>
      <c r="E2031" s="1070"/>
      <c r="F2031" s="1066"/>
      <c r="G2031" s="1067"/>
      <c r="I2031" s="2"/>
      <c r="K2031" s="1072"/>
    </row>
    <row r="2032" spans="1:11" x14ac:dyDescent="0.2">
      <c r="A2032" s="977"/>
      <c r="B2032" s="979"/>
      <c r="C2032" s="1069"/>
      <c r="D2032" s="1072"/>
      <c r="E2032" s="1070"/>
      <c r="F2032" s="1066"/>
      <c r="G2032" s="1067"/>
      <c r="I2032" s="2"/>
      <c r="K2032" s="1072"/>
    </row>
    <row r="2033" spans="1:11" x14ac:dyDescent="0.2">
      <c r="A2033" s="977"/>
      <c r="B2033" s="979"/>
      <c r="C2033" s="1069"/>
      <c r="D2033" s="1072"/>
      <c r="E2033" s="1070"/>
      <c r="F2033" s="1066"/>
      <c r="G2033" s="1067"/>
      <c r="I2033" s="2"/>
      <c r="K2033" s="1072"/>
    </row>
    <row r="2034" spans="1:11" x14ac:dyDescent="0.2">
      <c r="A2034" s="977"/>
      <c r="B2034" s="979"/>
      <c r="C2034" s="1069"/>
      <c r="D2034" s="1072"/>
      <c r="E2034" s="1070"/>
      <c r="F2034" s="1066"/>
      <c r="G2034" s="1067"/>
      <c r="I2034" s="2"/>
      <c r="K2034" s="1072"/>
    </row>
    <row r="2035" spans="1:11" x14ac:dyDescent="0.2">
      <c r="A2035" s="977"/>
      <c r="B2035" s="979"/>
      <c r="C2035" s="1069"/>
      <c r="D2035" s="1072"/>
      <c r="E2035" s="1070"/>
      <c r="F2035" s="1066"/>
      <c r="G2035" s="1067"/>
      <c r="I2035" s="2"/>
      <c r="K2035" s="1072"/>
    </row>
    <row r="2036" spans="1:11" x14ac:dyDescent="0.2">
      <c r="A2036" s="977"/>
      <c r="B2036" s="979"/>
      <c r="C2036" s="1069"/>
      <c r="D2036" s="1072"/>
      <c r="E2036" s="1070"/>
      <c r="F2036" s="1066"/>
      <c r="G2036" s="1067"/>
      <c r="I2036" s="2"/>
      <c r="K2036" s="1072"/>
    </row>
    <row r="2037" spans="1:11" x14ac:dyDescent="0.2">
      <c r="A2037" s="977"/>
      <c r="B2037" s="979"/>
      <c r="C2037" s="1069"/>
      <c r="D2037" s="1072"/>
      <c r="E2037" s="1070"/>
      <c r="F2037" s="1066"/>
      <c r="G2037" s="1067"/>
      <c r="I2037" s="2"/>
      <c r="K2037" s="1072"/>
    </row>
    <row r="2038" spans="1:11" x14ac:dyDescent="0.2">
      <c r="A2038" s="977"/>
      <c r="B2038" s="979"/>
      <c r="C2038" s="1069"/>
      <c r="D2038" s="1072"/>
      <c r="E2038" s="1070"/>
      <c r="F2038" s="1066"/>
      <c r="G2038" s="1067"/>
      <c r="I2038" s="2"/>
      <c r="K2038" s="1072"/>
    </row>
    <row r="2039" spans="1:11" x14ac:dyDescent="0.2">
      <c r="A2039" s="977"/>
      <c r="B2039" s="979"/>
      <c r="C2039" s="1069"/>
      <c r="D2039" s="1072"/>
      <c r="E2039" s="1070"/>
      <c r="F2039" s="1066"/>
      <c r="G2039" s="1067"/>
      <c r="I2039" s="2"/>
      <c r="K2039" s="1072"/>
    </row>
    <row r="2040" spans="1:11" x14ac:dyDescent="0.2">
      <c r="A2040" s="977"/>
      <c r="B2040" s="979"/>
      <c r="C2040" s="1069"/>
      <c r="D2040" s="1072"/>
      <c r="E2040" s="1070"/>
      <c r="F2040" s="1066"/>
      <c r="G2040" s="1067"/>
      <c r="I2040" s="2"/>
      <c r="K2040" s="1072"/>
    </row>
    <row r="2041" spans="1:11" x14ac:dyDescent="0.2">
      <c r="A2041" s="977"/>
      <c r="B2041" s="979"/>
      <c r="C2041" s="1069"/>
      <c r="D2041" s="1072"/>
      <c r="E2041" s="1070"/>
      <c r="F2041" s="1066"/>
      <c r="G2041" s="1067"/>
      <c r="I2041" s="2"/>
      <c r="K2041" s="1072"/>
    </row>
    <row r="2042" spans="1:11" x14ac:dyDescent="0.2">
      <c r="A2042" s="977"/>
      <c r="B2042" s="979"/>
      <c r="C2042" s="1069"/>
      <c r="D2042" s="1072"/>
      <c r="E2042" s="1070"/>
      <c r="F2042" s="1066"/>
      <c r="G2042" s="1067"/>
      <c r="I2042" s="2"/>
      <c r="K2042" s="1072"/>
    </row>
    <row r="2043" spans="1:11" x14ac:dyDescent="0.2">
      <c r="A2043" s="977"/>
      <c r="B2043" s="979"/>
      <c r="C2043" s="1069"/>
      <c r="D2043" s="1072"/>
      <c r="E2043" s="1070"/>
      <c r="F2043" s="1066"/>
      <c r="G2043" s="1067"/>
      <c r="I2043" s="2"/>
      <c r="K2043" s="1072"/>
    </row>
    <row r="2044" spans="1:11" x14ac:dyDescent="0.2">
      <c r="A2044" s="977"/>
      <c r="B2044" s="979"/>
      <c r="C2044" s="1069"/>
      <c r="D2044" s="1072"/>
      <c r="E2044" s="1070"/>
      <c r="F2044" s="1066"/>
      <c r="G2044" s="1067"/>
      <c r="I2044" s="2"/>
      <c r="K2044" s="1072"/>
    </row>
    <row r="2045" spans="1:11" x14ac:dyDescent="0.2">
      <c r="A2045" s="977"/>
      <c r="B2045" s="979"/>
      <c r="C2045" s="1069"/>
      <c r="D2045" s="1072"/>
      <c r="E2045" s="1070"/>
      <c r="F2045" s="1066"/>
      <c r="G2045" s="1067"/>
      <c r="I2045" s="2"/>
      <c r="K2045" s="1072"/>
    </row>
    <row r="2046" spans="1:11" x14ac:dyDescent="0.2">
      <c r="A2046" s="977"/>
      <c r="B2046" s="979"/>
      <c r="C2046" s="1069"/>
      <c r="D2046" s="1072"/>
      <c r="E2046" s="1070"/>
      <c r="F2046" s="1066"/>
      <c r="G2046" s="1067"/>
      <c r="I2046" s="2"/>
      <c r="K2046" s="1072"/>
    </row>
    <row r="2047" spans="1:11" x14ac:dyDescent="0.2">
      <c r="A2047" s="977"/>
      <c r="B2047" s="979"/>
      <c r="C2047" s="1069"/>
      <c r="D2047" s="1072"/>
      <c r="E2047" s="1070"/>
      <c r="F2047" s="1066"/>
      <c r="G2047" s="1067"/>
      <c r="I2047" s="2"/>
      <c r="K2047" s="1072"/>
    </row>
    <row r="2048" spans="1:11" x14ac:dyDescent="0.2">
      <c r="A2048" s="977"/>
      <c r="B2048" s="979"/>
      <c r="C2048" s="1069"/>
      <c r="D2048" s="1072"/>
      <c r="E2048" s="1070"/>
      <c r="F2048" s="1066"/>
      <c r="G2048" s="1067"/>
      <c r="I2048" s="2"/>
      <c r="K2048" s="1072"/>
    </row>
    <row r="2049" spans="1:11" x14ac:dyDescent="0.2">
      <c r="A2049" s="977"/>
      <c r="B2049" s="979"/>
      <c r="C2049" s="1069"/>
      <c r="D2049" s="1072"/>
      <c r="E2049" s="1070"/>
      <c r="F2049" s="1066"/>
      <c r="G2049" s="1067"/>
      <c r="I2049" s="2"/>
      <c r="K2049" s="1072"/>
    </row>
    <row r="2050" spans="1:11" x14ac:dyDescent="0.2">
      <c r="A2050" s="977"/>
      <c r="B2050" s="979"/>
      <c r="C2050" s="1069"/>
      <c r="D2050" s="1072"/>
      <c r="E2050" s="1070"/>
      <c r="F2050" s="1066"/>
      <c r="G2050" s="1067"/>
      <c r="I2050" s="2"/>
      <c r="K2050" s="1072"/>
    </row>
    <row r="2051" spans="1:11" x14ac:dyDescent="0.2">
      <c r="A2051" s="977"/>
      <c r="B2051" s="979"/>
      <c r="C2051" s="1069"/>
      <c r="D2051" s="1072"/>
      <c r="E2051" s="1070"/>
      <c r="F2051" s="1066"/>
      <c r="G2051" s="1067"/>
      <c r="I2051" s="2"/>
      <c r="K2051" s="1072"/>
    </row>
    <row r="2052" spans="1:11" x14ac:dyDescent="0.2">
      <c r="A2052" s="977"/>
      <c r="B2052" s="979"/>
      <c r="C2052" s="1069"/>
      <c r="D2052" s="1072"/>
      <c r="E2052" s="1070"/>
      <c r="F2052" s="1066"/>
      <c r="G2052" s="1067"/>
      <c r="I2052" s="2"/>
      <c r="K2052" s="1072"/>
    </row>
    <row r="2053" spans="1:11" x14ac:dyDescent="0.2">
      <c r="A2053" s="977"/>
      <c r="B2053" s="979"/>
      <c r="C2053" s="1069"/>
      <c r="D2053" s="1072"/>
      <c r="E2053" s="1070"/>
      <c r="F2053" s="1066"/>
      <c r="G2053" s="1067"/>
      <c r="I2053" s="2"/>
      <c r="K2053" s="1072"/>
    </row>
    <row r="2054" spans="1:11" x14ac:dyDescent="0.2">
      <c r="A2054" s="977"/>
      <c r="B2054" s="979"/>
      <c r="C2054" s="1069"/>
      <c r="D2054" s="1072"/>
      <c r="E2054" s="1070"/>
      <c r="F2054" s="1066"/>
      <c r="G2054" s="1067"/>
      <c r="I2054" s="2"/>
      <c r="K2054" s="1072"/>
    </row>
    <row r="2055" spans="1:11" x14ac:dyDescent="0.2">
      <c r="A2055" s="977"/>
      <c r="B2055" s="979"/>
      <c r="C2055" s="1069"/>
      <c r="D2055" s="1072"/>
      <c r="E2055" s="1070"/>
      <c r="F2055" s="1066"/>
      <c r="G2055" s="1067"/>
      <c r="I2055" s="2"/>
      <c r="K2055" s="1072"/>
    </row>
    <row r="2056" spans="1:11" x14ac:dyDescent="0.2">
      <c r="A2056" s="977"/>
      <c r="B2056" s="979"/>
      <c r="C2056" s="1069"/>
      <c r="D2056" s="1072"/>
      <c r="E2056" s="1070"/>
      <c r="F2056" s="1066"/>
      <c r="G2056" s="1067"/>
      <c r="I2056" s="2"/>
      <c r="K2056" s="1072"/>
    </row>
    <row r="2057" spans="1:11" x14ac:dyDescent="0.2">
      <c r="A2057" s="977"/>
      <c r="B2057" s="979"/>
      <c r="C2057" s="1069"/>
      <c r="D2057" s="1072"/>
      <c r="E2057" s="1070"/>
      <c r="F2057" s="1066"/>
      <c r="G2057" s="1067"/>
      <c r="I2057" s="2"/>
      <c r="K2057" s="1072"/>
    </row>
    <row r="2058" spans="1:11" x14ac:dyDescent="0.2">
      <c r="A2058" s="977"/>
      <c r="B2058" s="979"/>
      <c r="C2058" s="1069"/>
      <c r="D2058" s="1072"/>
      <c r="E2058" s="1070"/>
      <c r="F2058" s="1066"/>
      <c r="G2058" s="1067"/>
      <c r="I2058" s="2"/>
      <c r="K2058" s="1072"/>
    </row>
    <row r="2059" spans="1:11" x14ac:dyDescent="0.2">
      <c r="A2059" s="977"/>
      <c r="B2059" s="979"/>
      <c r="C2059" s="1069"/>
      <c r="D2059" s="1072"/>
      <c r="E2059" s="1070"/>
      <c r="F2059" s="1066"/>
      <c r="G2059" s="1067"/>
      <c r="I2059" s="2"/>
      <c r="K2059" s="1072"/>
    </row>
    <row r="2060" spans="1:11" x14ac:dyDescent="0.2">
      <c r="A2060" s="977"/>
      <c r="B2060" s="979"/>
      <c r="C2060" s="1069"/>
      <c r="D2060" s="1072"/>
      <c r="E2060" s="1070"/>
      <c r="F2060" s="1066"/>
      <c r="G2060" s="1067"/>
      <c r="I2060" s="2"/>
      <c r="K2060" s="1072"/>
    </row>
    <row r="2061" spans="1:11" x14ac:dyDescent="0.2">
      <c r="A2061" s="977"/>
      <c r="B2061" s="979"/>
      <c r="C2061" s="1069"/>
      <c r="D2061" s="1072"/>
      <c r="E2061" s="1070"/>
      <c r="F2061" s="1066"/>
      <c r="G2061" s="1067"/>
      <c r="I2061" s="2"/>
      <c r="K2061" s="1072"/>
    </row>
    <row r="2062" spans="1:11" x14ac:dyDescent="0.2">
      <c r="A2062" s="977"/>
      <c r="B2062" s="979"/>
      <c r="C2062" s="1069"/>
      <c r="D2062" s="1072"/>
      <c r="E2062" s="1070"/>
      <c r="F2062" s="1066"/>
      <c r="G2062" s="1067"/>
      <c r="I2062" s="2"/>
      <c r="K2062" s="1072"/>
    </row>
    <row r="2063" spans="1:11" x14ac:dyDescent="0.2">
      <c r="A2063" s="977"/>
      <c r="B2063" s="979"/>
      <c r="C2063" s="1069"/>
      <c r="D2063" s="1072"/>
      <c r="E2063" s="1070"/>
      <c r="F2063" s="1066"/>
      <c r="G2063" s="1067"/>
      <c r="I2063" s="2"/>
      <c r="K2063" s="1072"/>
    </row>
    <row r="2064" spans="1:11" x14ac:dyDescent="0.2">
      <c r="A2064" s="977"/>
      <c r="B2064" s="979"/>
      <c r="C2064" s="1069"/>
      <c r="D2064" s="1072"/>
      <c r="E2064" s="1070"/>
      <c r="F2064" s="1066"/>
      <c r="G2064" s="1067"/>
      <c r="I2064" s="2"/>
      <c r="K2064" s="1072"/>
    </row>
    <row r="2065" spans="1:11" x14ac:dyDescent="0.2">
      <c r="A2065" s="977"/>
      <c r="B2065" s="979"/>
      <c r="C2065" s="1069"/>
      <c r="D2065" s="1072"/>
      <c r="E2065" s="1070"/>
      <c r="F2065" s="1066"/>
      <c r="G2065" s="1067"/>
      <c r="I2065" s="2"/>
      <c r="K2065" s="1072"/>
    </row>
    <row r="2066" spans="1:11" x14ac:dyDescent="0.2">
      <c r="A2066" s="977"/>
      <c r="B2066" s="979"/>
      <c r="C2066" s="1069"/>
      <c r="D2066" s="1072"/>
      <c r="E2066" s="1070"/>
      <c r="F2066" s="1066"/>
      <c r="G2066" s="1067"/>
      <c r="I2066" s="2"/>
      <c r="K2066" s="1072"/>
    </row>
    <row r="2067" spans="1:11" x14ac:dyDescent="0.2">
      <c r="A2067" s="977"/>
      <c r="B2067" s="979"/>
      <c r="C2067" s="1069"/>
      <c r="D2067" s="1072"/>
      <c r="E2067" s="1070"/>
      <c r="F2067" s="1066"/>
      <c r="G2067" s="1067"/>
      <c r="I2067" s="2"/>
      <c r="K2067" s="1072"/>
    </row>
    <row r="2068" spans="1:11" x14ac:dyDescent="0.2">
      <c r="A2068" s="977"/>
      <c r="B2068" s="979"/>
      <c r="C2068" s="1069"/>
      <c r="D2068" s="1072"/>
      <c r="E2068" s="1070"/>
      <c r="F2068" s="1066"/>
      <c r="G2068" s="1067"/>
      <c r="I2068" s="2"/>
      <c r="K2068" s="1072"/>
    </row>
    <row r="2069" spans="1:11" x14ac:dyDescent="0.2">
      <c r="A2069" s="977"/>
      <c r="B2069" s="979"/>
      <c r="C2069" s="1069"/>
      <c r="D2069" s="1072"/>
      <c r="E2069" s="1070"/>
      <c r="F2069" s="1066"/>
      <c r="G2069" s="1067"/>
      <c r="I2069" s="2"/>
      <c r="K2069" s="1072"/>
    </row>
    <row r="2070" spans="1:11" x14ac:dyDescent="0.2">
      <c r="A2070" s="977"/>
      <c r="B2070" s="979"/>
      <c r="C2070" s="1069"/>
      <c r="D2070" s="1072"/>
      <c r="E2070" s="1070"/>
      <c r="F2070" s="1066"/>
      <c r="G2070" s="1067"/>
      <c r="I2070" s="2"/>
      <c r="K2070" s="1072"/>
    </row>
    <row r="2071" spans="1:11" x14ac:dyDescent="0.2">
      <c r="A2071" s="977"/>
      <c r="B2071" s="979"/>
      <c r="C2071" s="1069"/>
      <c r="D2071" s="1072"/>
      <c r="E2071" s="1070"/>
      <c r="F2071" s="1066"/>
      <c r="G2071" s="1067"/>
      <c r="I2071" s="2"/>
      <c r="K2071" s="1072"/>
    </row>
    <row r="2072" spans="1:11" x14ac:dyDescent="0.2">
      <c r="A2072" s="977"/>
      <c r="B2072" s="979"/>
      <c r="C2072" s="1069"/>
      <c r="D2072" s="1072"/>
      <c r="E2072" s="1070"/>
      <c r="F2072" s="1066"/>
      <c r="G2072" s="1067"/>
      <c r="I2072" s="2"/>
      <c r="K2072" s="1072"/>
    </row>
    <row r="2073" spans="1:11" x14ac:dyDescent="0.2">
      <c r="A2073" s="977"/>
      <c r="B2073" s="979"/>
      <c r="C2073" s="1069"/>
      <c r="D2073" s="1072"/>
      <c r="E2073" s="1070"/>
      <c r="F2073" s="1066"/>
      <c r="G2073" s="1067"/>
      <c r="I2073" s="2"/>
      <c r="K2073" s="1072"/>
    </row>
    <row r="2074" spans="1:11" x14ac:dyDescent="0.2">
      <c r="A2074" s="977"/>
      <c r="B2074" s="979"/>
      <c r="C2074" s="1069"/>
      <c r="D2074" s="1072"/>
      <c r="E2074" s="1070"/>
      <c r="F2074" s="1066"/>
      <c r="G2074" s="1067"/>
      <c r="I2074" s="2"/>
      <c r="K2074" s="1072"/>
    </row>
    <row r="2075" spans="1:11" x14ac:dyDescent="0.2">
      <c r="A2075" s="977"/>
      <c r="B2075" s="979"/>
      <c r="C2075" s="1069"/>
      <c r="D2075" s="1072"/>
      <c r="E2075" s="1070"/>
      <c r="F2075" s="1066"/>
      <c r="G2075" s="1067"/>
      <c r="I2075" s="2"/>
      <c r="K2075" s="1072"/>
    </row>
    <row r="2076" spans="1:11" x14ac:dyDescent="0.2">
      <c r="A2076" s="977"/>
      <c r="B2076" s="979"/>
      <c r="C2076" s="1069"/>
      <c r="D2076" s="1072"/>
      <c r="E2076" s="1070"/>
      <c r="F2076" s="1066"/>
      <c r="G2076" s="1067"/>
      <c r="I2076" s="2"/>
      <c r="K2076" s="1072"/>
    </row>
    <row r="2077" spans="1:11" x14ac:dyDescent="0.2">
      <c r="A2077" s="977"/>
      <c r="B2077" s="979"/>
      <c r="C2077" s="1069"/>
      <c r="D2077" s="1072"/>
      <c r="E2077" s="1070"/>
      <c r="F2077" s="1066"/>
      <c r="G2077" s="1067"/>
      <c r="I2077" s="2"/>
      <c r="K2077" s="1072"/>
    </row>
    <row r="2078" spans="1:11" x14ac:dyDescent="0.2">
      <c r="A2078" s="977"/>
      <c r="B2078" s="979"/>
      <c r="C2078" s="1069"/>
      <c r="D2078" s="1072"/>
      <c r="E2078" s="1070"/>
      <c r="F2078" s="1066"/>
      <c r="G2078" s="1067"/>
      <c r="I2078" s="2"/>
      <c r="K2078" s="1072"/>
    </row>
    <row r="2079" spans="1:11" x14ac:dyDescent="0.2">
      <c r="A2079" s="977"/>
      <c r="B2079" s="979"/>
      <c r="C2079" s="1069"/>
      <c r="D2079" s="1072"/>
      <c r="E2079" s="1070"/>
      <c r="F2079" s="1066"/>
      <c r="G2079" s="1067"/>
      <c r="I2079" s="2"/>
      <c r="K2079" s="1072"/>
    </row>
    <row r="2080" spans="1:11" x14ac:dyDescent="0.2">
      <c r="A2080" s="977"/>
      <c r="B2080" s="979"/>
      <c r="C2080" s="1069"/>
      <c r="D2080" s="1072"/>
      <c r="E2080" s="1070"/>
      <c r="F2080" s="1066"/>
      <c r="G2080" s="1067"/>
      <c r="I2080" s="2"/>
      <c r="K2080" s="1072"/>
    </row>
    <row r="2081" spans="1:11" x14ac:dyDescent="0.2">
      <c r="A2081" s="977"/>
      <c r="B2081" s="979"/>
      <c r="C2081" s="1069"/>
      <c r="D2081" s="1072"/>
      <c r="E2081" s="1070"/>
      <c r="F2081" s="1066"/>
      <c r="G2081" s="1067"/>
      <c r="I2081" s="2"/>
      <c r="K2081" s="1072"/>
    </row>
    <row r="2082" spans="1:11" x14ac:dyDescent="0.2">
      <c r="A2082" s="977"/>
      <c r="B2082" s="979"/>
      <c r="C2082" s="1069"/>
      <c r="D2082" s="1072"/>
      <c r="E2082" s="1070"/>
      <c r="F2082" s="1066"/>
      <c r="G2082" s="1067"/>
      <c r="I2082" s="2"/>
      <c r="K2082" s="1072"/>
    </row>
    <row r="2083" spans="1:11" x14ac:dyDescent="0.2">
      <c r="A2083" s="977"/>
      <c r="B2083" s="979"/>
      <c r="C2083" s="1069"/>
      <c r="D2083" s="1072"/>
      <c r="E2083" s="1070"/>
      <c r="F2083" s="1066"/>
      <c r="G2083" s="1067"/>
      <c r="I2083" s="2"/>
      <c r="K2083" s="1072"/>
    </row>
    <row r="2084" spans="1:11" x14ac:dyDescent="0.2">
      <c r="A2084" s="977"/>
      <c r="B2084" s="979"/>
      <c r="C2084" s="1069"/>
      <c r="D2084" s="1072"/>
      <c r="E2084" s="1070"/>
      <c r="F2084" s="1066"/>
      <c r="G2084" s="1067"/>
      <c r="I2084" s="2"/>
      <c r="K2084" s="1072"/>
    </row>
    <row r="2085" spans="1:11" x14ac:dyDescent="0.2">
      <c r="A2085" s="977"/>
      <c r="B2085" s="979"/>
      <c r="C2085" s="1069"/>
      <c r="D2085" s="1072"/>
      <c r="E2085" s="1070"/>
      <c r="F2085" s="1066"/>
      <c r="G2085" s="1067"/>
      <c r="I2085" s="2"/>
      <c r="K2085" s="1072"/>
    </row>
    <row r="2086" spans="1:11" x14ac:dyDescent="0.2">
      <c r="A2086" s="977"/>
      <c r="B2086" s="979"/>
      <c r="C2086" s="1069"/>
      <c r="D2086" s="1072"/>
      <c r="E2086" s="1070"/>
      <c r="F2086" s="1066"/>
      <c r="G2086" s="1067"/>
      <c r="I2086" s="2"/>
      <c r="K2086" s="1072"/>
    </row>
    <row r="2087" spans="1:11" x14ac:dyDescent="0.2">
      <c r="A2087" s="977"/>
      <c r="B2087" s="979"/>
      <c r="C2087" s="1069"/>
      <c r="D2087" s="1072"/>
      <c r="E2087" s="1070"/>
      <c r="F2087" s="1066"/>
      <c r="G2087" s="1067"/>
      <c r="I2087" s="2"/>
      <c r="K2087" s="1072"/>
    </row>
    <row r="2088" spans="1:11" x14ac:dyDescent="0.2">
      <c r="A2088" s="977"/>
      <c r="B2088" s="979"/>
      <c r="C2088" s="1069"/>
      <c r="D2088" s="1072"/>
      <c r="E2088" s="1070"/>
      <c r="F2088" s="1066"/>
      <c r="G2088" s="1067"/>
      <c r="I2088" s="2"/>
      <c r="K2088" s="1072"/>
    </row>
    <row r="2089" spans="1:11" x14ac:dyDescent="0.2">
      <c r="A2089" s="977"/>
      <c r="B2089" s="979"/>
      <c r="C2089" s="1069"/>
      <c r="D2089" s="1072"/>
      <c r="E2089" s="1070"/>
      <c r="F2089" s="1066"/>
      <c r="G2089" s="1067"/>
      <c r="I2089" s="2"/>
      <c r="K2089" s="1072"/>
    </row>
    <row r="2090" spans="1:11" x14ac:dyDescent="0.2">
      <c r="A2090" s="977"/>
      <c r="B2090" s="979"/>
      <c r="C2090" s="1069"/>
      <c r="D2090" s="1072"/>
      <c r="E2090" s="1070"/>
      <c r="F2090" s="1066"/>
      <c r="G2090" s="1067"/>
      <c r="I2090" s="2"/>
      <c r="K2090" s="1072"/>
    </row>
    <row r="2091" spans="1:11" x14ac:dyDescent="0.2">
      <c r="A2091" s="977"/>
      <c r="B2091" s="979"/>
      <c r="C2091" s="1069"/>
      <c r="D2091" s="1072"/>
      <c r="E2091" s="1070"/>
      <c r="F2091" s="1066"/>
      <c r="G2091" s="1067"/>
      <c r="I2091" s="2"/>
      <c r="K2091" s="1072"/>
    </row>
    <row r="2092" spans="1:11" x14ac:dyDescent="0.2">
      <c r="A2092" s="977"/>
      <c r="B2092" s="979"/>
      <c r="C2092" s="1069"/>
      <c r="D2092" s="1072"/>
      <c r="E2092" s="1070"/>
      <c r="F2092" s="1066"/>
      <c r="G2092" s="1067"/>
      <c r="I2092" s="2"/>
      <c r="K2092" s="1072"/>
    </row>
    <row r="2093" spans="1:11" x14ac:dyDescent="0.2">
      <c r="A2093" s="977"/>
      <c r="B2093" s="979"/>
      <c r="C2093" s="1069"/>
      <c r="D2093" s="1072"/>
      <c r="E2093" s="1070"/>
      <c r="F2093" s="1066"/>
      <c r="G2093" s="1067"/>
      <c r="I2093" s="2"/>
      <c r="K2093" s="1072"/>
    </row>
    <row r="2094" spans="1:11" x14ac:dyDescent="0.2">
      <c r="A2094" s="977"/>
      <c r="B2094" s="979"/>
      <c r="C2094" s="1069"/>
      <c r="D2094" s="1072"/>
      <c r="E2094" s="1070"/>
      <c r="F2094" s="1066"/>
      <c r="G2094" s="1067"/>
      <c r="I2094" s="2"/>
      <c r="K2094" s="1072"/>
    </row>
    <row r="2095" spans="1:11" x14ac:dyDescent="0.2">
      <c r="A2095" s="977"/>
      <c r="B2095" s="979"/>
      <c r="C2095" s="1069"/>
      <c r="D2095" s="1072"/>
      <c r="E2095" s="1070"/>
      <c r="F2095" s="1066"/>
      <c r="G2095" s="1067"/>
      <c r="I2095" s="2"/>
      <c r="K2095" s="1072"/>
    </row>
    <row r="2096" spans="1:11" x14ac:dyDescent="0.2">
      <c r="A2096" s="977"/>
      <c r="B2096" s="979"/>
      <c r="C2096" s="1069"/>
      <c r="D2096" s="1072"/>
      <c r="E2096" s="1070"/>
      <c r="F2096" s="1066"/>
      <c r="G2096" s="1067"/>
      <c r="I2096" s="2"/>
      <c r="K2096" s="1072"/>
    </row>
    <row r="2097" spans="1:11" x14ac:dyDescent="0.2">
      <c r="A2097" s="977"/>
      <c r="B2097" s="979"/>
      <c r="C2097" s="1069"/>
      <c r="D2097" s="1072"/>
      <c r="E2097" s="1070"/>
      <c r="F2097" s="1066"/>
      <c r="G2097" s="1067"/>
      <c r="I2097" s="2"/>
      <c r="K2097" s="1072"/>
    </row>
    <row r="2098" spans="1:11" x14ac:dyDescent="0.2">
      <c r="A2098" s="977"/>
      <c r="B2098" s="979"/>
      <c r="C2098" s="1069"/>
      <c r="D2098" s="1072"/>
      <c r="E2098" s="1070"/>
      <c r="F2098" s="1066"/>
      <c r="G2098" s="1067"/>
      <c r="I2098" s="2"/>
      <c r="K2098" s="1072"/>
    </row>
    <row r="2099" spans="1:11" x14ac:dyDescent="0.2">
      <c r="A2099" s="977"/>
      <c r="B2099" s="979"/>
      <c r="C2099" s="1069"/>
      <c r="D2099" s="1072"/>
      <c r="E2099" s="1070"/>
      <c r="F2099" s="1066"/>
      <c r="G2099" s="1067"/>
      <c r="I2099" s="2"/>
      <c r="K2099" s="1072"/>
    </row>
    <row r="2100" spans="1:11" x14ac:dyDescent="0.2">
      <c r="A2100" s="977"/>
      <c r="B2100" s="979"/>
      <c r="C2100" s="1069"/>
      <c r="D2100" s="1072"/>
      <c r="E2100" s="1070"/>
      <c r="F2100" s="1066"/>
      <c r="G2100" s="1067"/>
      <c r="I2100" s="2"/>
      <c r="K2100" s="1072"/>
    </row>
    <row r="2101" spans="1:11" x14ac:dyDescent="0.2">
      <c r="A2101" s="977"/>
      <c r="B2101" s="979"/>
      <c r="C2101" s="1069"/>
      <c r="D2101" s="1072"/>
      <c r="E2101" s="1070"/>
      <c r="F2101" s="1066"/>
      <c r="G2101" s="1067"/>
      <c r="I2101" s="2"/>
      <c r="K2101" s="1072"/>
    </row>
    <row r="2102" spans="1:11" x14ac:dyDescent="0.2">
      <c r="A2102" s="977"/>
      <c r="B2102" s="979"/>
      <c r="C2102" s="1069"/>
      <c r="D2102" s="1072"/>
      <c r="E2102" s="1070"/>
      <c r="F2102" s="1066"/>
      <c r="G2102" s="1067"/>
      <c r="I2102" s="2"/>
      <c r="K2102" s="1072"/>
    </row>
    <row r="2103" spans="1:11" x14ac:dyDescent="0.2">
      <c r="A2103" s="977"/>
      <c r="B2103" s="979"/>
      <c r="C2103" s="1069"/>
      <c r="D2103" s="1072"/>
      <c r="E2103" s="1070"/>
      <c r="F2103" s="1066"/>
      <c r="G2103" s="1067"/>
      <c r="I2103" s="2"/>
      <c r="K2103" s="1072"/>
    </row>
    <row r="2104" spans="1:11" x14ac:dyDescent="0.2">
      <c r="A2104" s="977"/>
      <c r="B2104" s="979"/>
      <c r="C2104" s="1069"/>
      <c r="D2104" s="1072"/>
      <c r="E2104" s="1070"/>
      <c r="F2104" s="1066"/>
      <c r="G2104" s="1067"/>
      <c r="I2104" s="2"/>
      <c r="K2104" s="1072"/>
    </row>
    <row r="2105" spans="1:11" x14ac:dyDescent="0.2">
      <c r="A2105" s="977"/>
      <c r="B2105" s="979"/>
      <c r="C2105" s="1069"/>
      <c r="D2105" s="1072"/>
      <c r="E2105" s="1070"/>
      <c r="F2105" s="1066"/>
      <c r="G2105" s="1067"/>
      <c r="I2105" s="2"/>
      <c r="K2105" s="1072"/>
    </row>
    <row r="2106" spans="1:11" x14ac:dyDescent="0.2">
      <c r="A2106" s="977"/>
      <c r="B2106" s="979"/>
      <c r="C2106" s="1069"/>
      <c r="D2106" s="1072"/>
      <c r="E2106" s="1070"/>
      <c r="F2106" s="1066"/>
      <c r="G2106" s="1067"/>
      <c r="I2106" s="2"/>
      <c r="K2106" s="1072"/>
    </row>
    <row r="2107" spans="1:11" x14ac:dyDescent="0.2">
      <c r="A2107" s="977"/>
      <c r="B2107" s="979"/>
      <c r="C2107" s="1069"/>
      <c r="D2107" s="1072"/>
      <c r="E2107" s="1070"/>
      <c r="F2107" s="1066"/>
      <c r="G2107" s="1067"/>
      <c r="I2107" s="2"/>
      <c r="K2107" s="1072"/>
    </row>
    <row r="2108" spans="1:11" x14ac:dyDescent="0.2">
      <c r="A2108" s="977"/>
      <c r="B2108" s="979"/>
      <c r="C2108" s="1069"/>
      <c r="D2108" s="1072"/>
      <c r="E2108" s="1070"/>
      <c r="F2108" s="1066"/>
      <c r="G2108" s="1067"/>
      <c r="I2108" s="2"/>
      <c r="K2108" s="1072"/>
    </row>
    <row r="2109" spans="1:11" x14ac:dyDescent="0.2">
      <c r="A2109" s="977"/>
      <c r="B2109" s="979"/>
      <c r="C2109" s="1069"/>
      <c r="D2109" s="1072"/>
      <c r="E2109" s="1070"/>
      <c r="F2109" s="1066"/>
      <c r="G2109" s="1067"/>
      <c r="I2109" s="2"/>
      <c r="K2109" s="1072"/>
    </row>
    <row r="2110" spans="1:11" x14ac:dyDescent="0.2">
      <c r="A2110" s="977"/>
      <c r="B2110" s="979"/>
      <c r="C2110" s="1069"/>
      <c r="D2110" s="1072"/>
      <c r="E2110" s="1070"/>
      <c r="F2110" s="1066"/>
      <c r="G2110" s="1067"/>
      <c r="I2110" s="2"/>
      <c r="K2110" s="1072"/>
    </row>
    <row r="2111" spans="1:11" x14ac:dyDescent="0.2">
      <c r="A2111" s="977"/>
      <c r="B2111" s="979"/>
      <c r="C2111" s="1069"/>
      <c r="D2111" s="1072"/>
      <c r="E2111" s="1070"/>
      <c r="F2111" s="1066"/>
      <c r="G2111" s="1067"/>
      <c r="I2111" s="2"/>
      <c r="K2111" s="1072"/>
    </row>
    <row r="2112" spans="1:11" x14ac:dyDescent="0.2">
      <c r="A2112" s="977"/>
      <c r="B2112" s="979"/>
      <c r="C2112" s="1069"/>
      <c r="D2112" s="1072"/>
      <c r="E2112" s="1070"/>
      <c r="F2112" s="1066"/>
      <c r="G2112" s="1067"/>
      <c r="I2112" s="2"/>
      <c r="K2112" s="1072"/>
    </row>
    <row r="2113" spans="1:11" x14ac:dyDescent="0.2">
      <c r="A2113" s="977"/>
      <c r="B2113" s="979"/>
      <c r="C2113" s="1069"/>
      <c r="D2113" s="1072"/>
      <c r="E2113" s="1070"/>
      <c r="F2113" s="1066"/>
      <c r="G2113" s="1067"/>
      <c r="I2113" s="2"/>
      <c r="K2113" s="1072"/>
    </row>
    <row r="2114" spans="1:11" x14ac:dyDescent="0.2">
      <c r="A2114" s="977"/>
      <c r="B2114" s="979"/>
      <c r="C2114" s="1069"/>
      <c r="D2114" s="1072"/>
      <c r="E2114" s="1070"/>
      <c r="F2114" s="1066"/>
      <c r="G2114" s="1067"/>
      <c r="I2114" s="2"/>
      <c r="K2114" s="1072"/>
    </row>
    <row r="2115" spans="1:11" x14ac:dyDescent="0.2">
      <c r="A2115" s="977"/>
      <c r="B2115" s="979"/>
      <c r="C2115" s="1069"/>
      <c r="D2115" s="1072"/>
      <c r="E2115" s="1070"/>
      <c r="F2115" s="1066"/>
      <c r="G2115" s="1067"/>
      <c r="I2115" s="2"/>
      <c r="K2115" s="1072"/>
    </row>
    <row r="2116" spans="1:11" x14ac:dyDescent="0.2">
      <c r="A2116" s="977"/>
      <c r="B2116" s="979"/>
      <c r="C2116" s="1069"/>
      <c r="D2116" s="1072"/>
      <c r="E2116" s="1070"/>
      <c r="F2116" s="1066"/>
      <c r="G2116" s="1067"/>
      <c r="I2116" s="2"/>
      <c r="K2116" s="1072"/>
    </row>
    <row r="2117" spans="1:11" x14ac:dyDescent="0.2">
      <c r="A2117" s="977"/>
      <c r="B2117" s="979"/>
      <c r="C2117" s="1069"/>
      <c r="D2117" s="1072"/>
      <c r="E2117" s="1070"/>
      <c r="F2117" s="1066"/>
      <c r="G2117" s="1067"/>
      <c r="I2117" s="2"/>
      <c r="K2117" s="1072"/>
    </row>
    <row r="2118" spans="1:11" x14ac:dyDescent="0.2">
      <c r="A2118" s="977"/>
      <c r="B2118" s="979"/>
      <c r="C2118" s="1069"/>
      <c r="D2118" s="1072"/>
      <c r="E2118" s="1070"/>
      <c r="F2118" s="1066"/>
      <c r="G2118" s="1067"/>
      <c r="I2118" s="2"/>
      <c r="K2118" s="1072"/>
    </row>
    <row r="2119" spans="1:11" x14ac:dyDescent="0.2">
      <c r="A2119" s="977"/>
      <c r="B2119" s="979"/>
      <c r="C2119" s="1069"/>
      <c r="D2119" s="1072"/>
      <c r="E2119" s="1070"/>
      <c r="F2119" s="1066"/>
      <c r="G2119" s="1067"/>
      <c r="I2119" s="2"/>
      <c r="K2119" s="1072"/>
    </row>
    <row r="2120" spans="1:11" x14ac:dyDescent="0.2">
      <c r="A2120" s="977"/>
      <c r="B2120" s="979"/>
      <c r="C2120" s="1069"/>
      <c r="D2120" s="1072"/>
      <c r="E2120" s="1070"/>
      <c r="F2120" s="1066"/>
      <c r="G2120" s="1067"/>
      <c r="I2120" s="2"/>
      <c r="K2120" s="1072"/>
    </row>
    <row r="2121" spans="1:11" x14ac:dyDescent="0.2">
      <c r="A2121" s="977"/>
      <c r="B2121" s="979"/>
      <c r="C2121" s="1069"/>
      <c r="D2121" s="1072"/>
      <c r="E2121" s="1070"/>
      <c r="F2121" s="1066"/>
      <c r="G2121" s="1067"/>
      <c r="I2121" s="2"/>
      <c r="K2121" s="1072"/>
    </row>
    <row r="2122" spans="1:11" x14ac:dyDescent="0.2">
      <c r="A2122" s="977"/>
      <c r="B2122" s="979"/>
      <c r="C2122" s="1069"/>
      <c r="D2122" s="1072"/>
      <c r="E2122" s="1070"/>
      <c r="F2122" s="1066"/>
      <c r="G2122" s="1067"/>
      <c r="I2122" s="2"/>
      <c r="K2122" s="1072"/>
    </row>
    <row r="2123" spans="1:11" x14ac:dyDescent="0.2">
      <c r="A2123" s="977"/>
      <c r="B2123" s="979"/>
      <c r="C2123" s="1069"/>
      <c r="D2123" s="1072"/>
      <c r="E2123" s="1070"/>
      <c r="F2123" s="1066"/>
      <c r="G2123" s="1067"/>
      <c r="I2123" s="2"/>
      <c r="K2123" s="1072"/>
    </row>
    <row r="2124" spans="1:11" x14ac:dyDescent="0.2">
      <c r="A2124" s="977"/>
      <c r="B2124" s="979"/>
      <c r="C2124" s="1069"/>
      <c r="D2124" s="1072"/>
      <c r="E2124" s="1070"/>
      <c r="F2124" s="1066"/>
      <c r="G2124" s="1067"/>
      <c r="I2124" s="2"/>
      <c r="K2124" s="1072"/>
    </row>
    <row r="2125" spans="1:11" x14ac:dyDescent="0.2">
      <c r="A2125" s="977"/>
      <c r="B2125" s="979"/>
      <c r="C2125" s="1069"/>
      <c r="D2125" s="1072"/>
      <c r="E2125" s="1070"/>
      <c r="F2125" s="1066"/>
      <c r="G2125" s="1067"/>
      <c r="I2125" s="2"/>
      <c r="K2125" s="1072"/>
    </row>
    <row r="2126" spans="1:11" x14ac:dyDescent="0.2">
      <c r="A2126" s="977"/>
      <c r="B2126" s="979"/>
      <c r="C2126" s="1069"/>
      <c r="D2126" s="1072"/>
      <c r="E2126" s="1070"/>
      <c r="F2126" s="1066"/>
      <c r="G2126" s="1067"/>
      <c r="I2126" s="2"/>
      <c r="K2126" s="1072"/>
    </row>
    <row r="2127" spans="1:11" x14ac:dyDescent="0.2">
      <c r="A2127" s="977"/>
      <c r="B2127" s="979"/>
      <c r="C2127" s="1069"/>
      <c r="D2127" s="1072"/>
      <c r="E2127" s="1070"/>
      <c r="F2127" s="1066"/>
      <c r="G2127" s="1067"/>
      <c r="I2127" s="2"/>
      <c r="K2127" s="1072"/>
    </row>
    <row r="2128" spans="1:11" x14ac:dyDescent="0.2">
      <c r="A2128" s="977"/>
      <c r="B2128" s="979"/>
      <c r="C2128" s="1069"/>
      <c r="D2128" s="1072"/>
      <c r="E2128" s="1070"/>
      <c r="F2128" s="1066"/>
      <c r="G2128" s="1067"/>
      <c r="I2128" s="2"/>
      <c r="K2128" s="1072"/>
    </row>
    <row r="2129" spans="1:11" x14ac:dyDescent="0.2">
      <c r="A2129" s="977"/>
      <c r="B2129" s="979"/>
      <c r="C2129" s="1069"/>
      <c r="D2129" s="1072"/>
      <c r="E2129" s="1070"/>
      <c r="F2129" s="1066"/>
      <c r="G2129" s="1067"/>
      <c r="I2129" s="2"/>
      <c r="K2129" s="1072"/>
    </row>
    <row r="2130" spans="1:11" x14ac:dyDescent="0.2">
      <c r="A2130" s="977"/>
      <c r="B2130" s="979"/>
      <c r="C2130" s="1069"/>
      <c r="D2130" s="1072"/>
      <c r="E2130" s="1070"/>
      <c r="F2130" s="1066"/>
      <c r="G2130" s="1067"/>
      <c r="I2130" s="2"/>
      <c r="K2130" s="1072"/>
    </row>
    <row r="2131" spans="1:11" x14ac:dyDescent="0.2">
      <c r="A2131" s="977"/>
      <c r="B2131" s="979"/>
      <c r="C2131" s="1069"/>
      <c r="D2131" s="1072"/>
      <c r="E2131" s="1070"/>
      <c r="F2131" s="1066"/>
      <c r="G2131" s="1067"/>
      <c r="I2131" s="2"/>
      <c r="K2131" s="1072"/>
    </row>
    <row r="2132" spans="1:11" x14ac:dyDescent="0.2">
      <c r="A2132" s="977"/>
      <c r="B2132" s="979"/>
      <c r="C2132" s="1069"/>
      <c r="D2132" s="1072"/>
      <c r="E2132" s="1070"/>
      <c r="F2132" s="1066"/>
      <c r="G2132" s="1067"/>
      <c r="I2132" s="2"/>
      <c r="K2132" s="1072"/>
    </row>
    <row r="2133" spans="1:11" x14ac:dyDescent="0.2">
      <c r="A2133" s="977"/>
      <c r="B2133" s="979"/>
      <c r="C2133" s="1069"/>
      <c r="D2133" s="1072"/>
      <c r="E2133" s="1070"/>
      <c r="F2133" s="1066"/>
      <c r="G2133" s="1067"/>
      <c r="I2133" s="2"/>
      <c r="K2133" s="1072"/>
    </row>
    <row r="2134" spans="1:11" x14ac:dyDescent="0.2">
      <c r="A2134" s="977"/>
      <c r="B2134" s="979"/>
      <c r="C2134" s="1069"/>
      <c r="D2134" s="1072"/>
      <c r="E2134" s="1070"/>
      <c r="F2134" s="1066"/>
      <c r="G2134" s="1067"/>
      <c r="I2134" s="2"/>
      <c r="K2134" s="1072"/>
    </row>
    <row r="2135" spans="1:11" x14ac:dyDescent="0.2">
      <c r="A2135" s="977"/>
      <c r="B2135" s="979"/>
      <c r="C2135" s="1069"/>
      <c r="D2135" s="1072"/>
      <c r="E2135" s="1070"/>
      <c r="F2135" s="1066"/>
      <c r="G2135" s="1067"/>
      <c r="I2135" s="2"/>
      <c r="K2135" s="1072"/>
    </row>
    <row r="2136" spans="1:11" x14ac:dyDescent="0.2">
      <c r="A2136" s="977"/>
      <c r="B2136" s="979"/>
      <c r="C2136" s="1069"/>
      <c r="D2136" s="1072"/>
      <c r="E2136" s="1070"/>
      <c r="F2136" s="1066"/>
      <c r="G2136" s="1067"/>
      <c r="I2136" s="2"/>
      <c r="K2136" s="1072"/>
    </row>
    <row r="2137" spans="1:11" x14ac:dyDescent="0.2">
      <c r="A2137" s="977"/>
      <c r="B2137" s="979"/>
      <c r="C2137" s="1069"/>
      <c r="D2137" s="1072"/>
      <c r="E2137" s="1070"/>
      <c r="F2137" s="1066"/>
      <c r="G2137" s="1067"/>
      <c r="I2137" s="2"/>
      <c r="K2137" s="1072"/>
    </row>
    <row r="2138" spans="1:11" x14ac:dyDescent="0.2">
      <c r="A2138" s="977"/>
      <c r="B2138" s="979"/>
      <c r="C2138" s="1069"/>
      <c r="D2138" s="1072"/>
      <c r="E2138" s="1070"/>
      <c r="F2138" s="1066"/>
      <c r="G2138" s="1067"/>
      <c r="I2138" s="2"/>
      <c r="K2138" s="1072"/>
    </row>
    <row r="2139" spans="1:11" x14ac:dyDescent="0.2">
      <c r="A2139" s="977"/>
      <c r="B2139" s="979"/>
      <c r="C2139" s="1069"/>
      <c r="D2139" s="1072"/>
      <c r="E2139" s="1070"/>
      <c r="F2139" s="1066"/>
      <c r="G2139" s="1067"/>
      <c r="I2139" s="2"/>
      <c r="K2139" s="1072"/>
    </row>
    <row r="2140" spans="1:11" x14ac:dyDescent="0.2">
      <c r="A2140" s="977"/>
      <c r="B2140" s="979"/>
      <c r="C2140" s="1069"/>
      <c r="D2140" s="1072"/>
      <c r="E2140" s="1070"/>
      <c r="F2140" s="1066"/>
      <c r="G2140" s="1067"/>
      <c r="I2140" s="2"/>
      <c r="K2140" s="1072"/>
    </row>
    <row r="2141" spans="1:11" x14ac:dyDescent="0.2">
      <c r="A2141" s="977"/>
      <c r="B2141" s="979"/>
      <c r="C2141" s="1069"/>
      <c r="D2141" s="1072"/>
      <c r="E2141" s="1070"/>
      <c r="F2141" s="1066"/>
      <c r="G2141" s="1067"/>
      <c r="I2141" s="2"/>
      <c r="K2141" s="1072"/>
    </row>
    <row r="2142" spans="1:11" x14ac:dyDescent="0.2">
      <c r="A2142" s="977"/>
      <c r="B2142" s="979"/>
      <c r="C2142" s="1069"/>
      <c r="D2142" s="1072"/>
      <c r="E2142" s="1070"/>
      <c r="F2142" s="1066"/>
      <c r="G2142" s="1067"/>
      <c r="I2142" s="2"/>
      <c r="K2142" s="1072"/>
    </row>
    <row r="2143" spans="1:11" x14ac:dyDescent="0.2">
      <c r="A2143" s="977"/>
      <c r="B2143" s="979"/>
      <c r="C2143" s="1069"/>
      <c r="D2143" s="1072"/>
      <c r="E2143" s="1070"/>
      <c r="F2143" s="1066"/>
      <c r="G2143" s="1067"/>
      <c r="I2143" s="2"/>
      <c r="K2143" s="1072"/>
    </row>
    <row r="2144" spans="1:11" x14ac:dyDescent="0.2">
      <c r="A2144" s="977"/>
      <c r="B2144" s="979"/>
      <c r="C2144" s="1069"/>
      <c r="D2144" s="1072"/>
      <c r="E2144" s="1070"/>
      <c r="F2144" s="1066"/>
      <c r="G2144" s="1067"/>
      <c r="I2144" s="2"/>
      <c r="K2144" s="1072"/>
    </row>
    <row r="2145" spans="1:11" x14ac:dyDescent="0.2">
      <c r="A2145" s="977"/>
      <c r="B2145" s="979"/>
      <c r="C2145" s="1069"/>
      <c r="D2145" s="1072"/>
      <c r="E2145" s="1070"/>
      <c r="F2145" s="1066"/>
      <c r="G2145" s="1067"/>
      <c r="I2145" s="2"/>
      <c r="K2145" s="1072"/>
    </row>
    <row r="2146" spans="1:11" x14ac:dyDescent="0.2">
      <c r="A2146" s="977"/>
      <c r="B2146" s="979"/>
      <c r="C2146" s="1069"/>
      <c r="D2146" s="1072"/>
      <c r="E2146" s="1070"/>
      <c r="F2146" s="1066"/>
      <c r="G2146" s="1067"/>
      <c r="I2146" s="2"/>
      <c r="K2146" s="1072"/>
    </row>
    <row r="2147" spans="1:11" x14ac:dyDescent="0.2">
      <c r="A2147" s="977"/>
      <c r="B2147" s="979"/>
      <c r="C2147" s="1069"/>
      <c r="D2147" s="1072"/>
      <c r="E2147" s="1070"/>
      <c r="F2147" s="1066"/>
      <c r="G2147" s="1067"/>
      <c r="I2147" s="2"/>
      <c r="K2147" s="1072"/>
    </row>
    <row r="2148" spans="1:11" x14ac:dyDescent="0.2">
      <c r="A2148" s="977"/>
      <c r="B2148" s="979"/>
      <c r="C2148" s="1069"/>
      <c r="D2148" s="1072"/>
      <c r="E2148" s="1070"/>
      <c r="F2148" s="1066"/>
      <c r="G2148" s="1067"/>
      <c r="I2148" s="2"/>
      <c r="K2148" s="1072"/>
    </row>
    <row r="2149" spans="1:11" x14ac:dyDescent="0.2">
      <c r="A2149" s="977"/>
      <c r="B2149" s="979"/>
      <c r="C2149" s="1069"/>
      <c r="D2149" s="1072"/>
      <c r="E2149" s="1070"/>
      <c r="F2149" s="1066"/>
      <c r="G2149" s="1067"/>
      <c r="I2149" s="2"/>
      <c r="K2149" s="1072"/>
    </row>
    <row r="2150" spans="1:11" x14ac:dyDescent="0.2">
      <c r="A2150" s="977"/>
      <c r="B2150" s="979"/>
      <c r="C2150" s="1069"/>
      <c r="D2150" s="1072"/>
      <c r="E2150" s="1070"/>
      <c r="F2150" s="1066"/>
      <c r="G2150" s="1067"/>
      <c r="I2150" s="2"/>
      <c r="K2150" s="1072"/>
    </row>
    <row r="2151" spans="1:11" x14ac:dyDescent="0.2">
      <c r="A2151" s="977"/>
      <c r="B2151" s="979"/>
      <c r="C2151" s="1069"/>
      <c r="D2151" s="1072"/>
      <c r="E2151" s="1070"/>
      <c r="F2151" s="1066"/>
      <c r="G2151" s="1067"/>
      <c r="I2151" s="2"/>
      <c r="K2151" s="1072"/>
    </row>
    <row r="2152" spans="1:11" x14ac:dyDescent="0.2">
      <c r="A2152" s="977"/>
      <c r="B2152" s="979"/>
      <c r="C2152" s="1069"/>
      <c r="D2152" s="1072"/>
      <c r="E2152" s="1070"/>
      <c r="F2152" s="1066"/>
      <c r="G2152" s="1067"/>
      <c r="I2152" s="2"/>
      <c r="K2152" s="1072"/>
    </row>
    <row r="2153" spans="1:11" x14ac:dyDescent="0.2">
      <c r="A2153" s="977"/>
      <c r="B2153" s="979"/>
      <c r="C2153" s="1069"/>
      <c r="D2153" s="1072"/>
      <c r="E2153" s="1070"/>
      <c r="F2153" s="1066"/>
      <c r="G2153" s="1067"/>
      <c r="I2153" s="2"/>
      <c r="K2153" s="1072"/>
    </row>
    <row r="2154" spans="1:11" x14ac:dyDescent="0.2">
      <c r="A2154" s="977"/>
      <c r="B2154" s="979"/>
      <c r="C2154" s="1069"/>
      <c r="D2154" s="1072"/>
      <c r="E2154" s="1070"/>
      <c r="F2154" s="1066"/>
      <c r="G2154" s="1067"/>
      <c r="I2154" s="2"/>
      <c r="K2154" s="1072"/>
    </row>
    <row r="2155" spans="1:11" x14ac:dyDescent="0.2">
      <c r="A2155" s="977"/>
      <c r="B2155" s="979"/>
      <c r="C2155" s="1069"/>
      <c r="D2155" s="1072"/>
      <c r="E2155" s="1070"/>
      <c r="F2155" s="1066"/>
      <c r="G2155" s="1067"/>
      <c r="I2155" s="2"/>
      <c r="K2155" s="1072"/>
    </row>
    <row r="2156" spans="1:11" x14ac:dyDescent="0.2">
      <c r="A2156" s="977"/>
      <c r="B2156" s="979"/>
      <c r="C2156" s="1069"/>
      <c r="D2156" s="1072"/>
      <c r="E2156" s="1070"/>
      <c r="F2156" s="1066"/>
      <c r="G2156" s="1067"/>
      <c r="I2156" s="2"/>
      <c r="K2156" s="1072"/>
    </row>
    <row r="2157" spans="1:11" x14ac:dyDescent="0.2">
      <c r="A2157" s="977"/>
      <c r="B2157" s="979"/>
      <c r="C2157" s="1069"/>
      <c r="D2157" s="1072"/>
      <c r="E2157" s="1070"/>
      <c r="F2157" s="1066"/>
      <c r="G2157" s="1067"/>
      <c r="I2157" s="2"/>
      <c r="K2157" s="1072"/>
    </row>
    <row r="2158" spans="1:11" x14ac:dyDescent="0.2">
      <c r="A2158" s="977"/>
      <c r="B2158" s="979"/>
      <c r="C2158" s="1069"/>
      <c r="D2158" s="1072"/>
      <c r="E2158" s="1070"/>
      <c r="F2158" s="1066"/>
      <c r="G2158" s="1067"/>
      <c r="I2158" s="2"/>
      <c r="K2158" s="1072"/>
    </row>
    <row r="2159" spans="1:11" x14ac:dyDescent="0.2">
      <c r="A2159" s="977"/>
      <c r="B2159" s="979"/>
      <c r="C2159" s="1069"/>
      <c r="D2159" s="1072"/>
      <c r="E2159" s="1070"/>
      <c r="F2159" s="1066"/>
      <c r="G2159" s="1067"/>
      <c r="I2159" s="2"/>
      <c r="K2159" s="1072"/>
    </row>
    <row r="2160" spans="1:11" x14ac:dyDescent="0.2">
      <c r="A2160" s="977"/>
      <c r="B2160" s="979"/>
      <c r="C2160" s="1069"/>
      <c r="D2160" s="1072"/>
      <c r="E2160" s="1070"/>
      <c r="F2160" s="1066"/>
      <c r="G2160" s="1067"/>
      <c r="I2160" s="2"/>
      <c r="K2160" s="1072"/>
    </row>
    <row r="2161" spans="1:11" x14ac:dyDescent="0.2">
      <c r="A2161" s="977"/>
      <c r="B2161" s="979"/>
      <c r="C2161" s="1069"/>
      <c r="D2161" s="1072"/>
      <c r="E2161" s="1070"/>
      <c r="F2161" s="1066"/>
      <c r="G2161" s="1067"/>
      <c r="I2161" s="2"/>
      <c r="K2161" s="1072"/>
    </row>
    <row r="2162" spans="1:11" x14ac:dyDescent="0.2">
      <c r="A2162" s="977"/>
      <c r="B2162" s="979"/>
      <c r="C2162" s="1069"/>
      <c r="D2162" s="1072"/>
      <c r="E2162" s="1070"/>
      <c r="F2162" s="1066"/>
      <c r="G2162" s="1067"/>
      <c r="I2162" s="2"/>
      <c r="K2162" s="1072"/>
    </row>
    <row r="2163" spans="1:11" x14ac:dyDescent="0.2">
      <c r="A2163" s="977"/>
      <c r="B2163" s="979"/>
      <c r="C2163" s="1069"/>
      <c r="D2163" s="1072"/>
      <c r="E2163" s="1070"/>
      <c r="F2163" s="1066"/>
      <c r="G2163" s="1067"/>
      <c r="I2163" s="2"/>
      <c r="K2163" s="1072"/>
    </row>
    <row r="2164" spans="1:11" x14ac:dyDescent="0.2">
      <c r="A2164" s="977"/>
      <c r="B2164" s="979"/>
      <c r="C2164" s="1069"/>
      <c r="D2164" s="1072"/>
      <c r="E2164" s="1070"/>
      <c r="F2164" s="1066"/>
      <c r="G2164" s="1067"/>
      <c r="I2164" s="2"/>
      <c r="K2164" s="1072"/>
    </row>
    <row r="2165" spans="1:11" x14ac:dyDescent="0.2">
      <c r="A2165" s="977"/>
      <c r="B2165" s="979"/>
      <c r="C2165" s="1069"/>
      <c r="D2165" s="1072"/>
      <c r="E2165" s="1070"/>
      <c r="F2165" s="1066"/>
      <c r="G2165" s="1067"/>
      <c r="I2165" s="2"/>
      <c r="K2165" s="1072"/>
    </row>
    <row r="2166" spans="1:11" x14ac:dyDescent="0.2">
      <c r="A2166" s="977"/>
      <c r="B2166" s="979"/>
      <c r="C2166" s="1069"/>
      <c r="D2166" s="1072"/>
      <c r="E2166" s="1070"/>
      <c r="F2166" s="1066"/>
      <c r="G2166" s="1067"/>
      <c r="I2166" s="2"/>
      <c r="K2166" s="1072"/>
    </row>
    <row r="2167" spans="1:11" x14ac:dyDescent="0.2">
      <c r="A2167" s="977"/>
      <c r="B2167" s="979"/>
      <c r="C2167" s="1069"/>
      <c r="D2167" s="1072"/>
      <c r="E2167" s="1070"/>
      <c r="F2167" s="1066"/>
      <c r="G2167" s="1067"/>
      <c r="I2167" s="2"/>
      <c r="K2167" s="1072"/>
    </row>
    <row r="2168" spans="1:11" x14ac:dyDescent="0.2">
      <c r="A2168" s="977"/>
      <c r="B2168" s="979"/>
      <c r="C2168" s="1069"/>
      <c r="D2168" s="1072"/>
      <c r="E2168" s="1070"/>
      <c r="F2168" s="1066"/>
      <c r="G2168" s="1067"/>
      <c r="I2168" s="2"/>
      <c r="K2168" s="1072"/>
    </row>
    <row r="2169" spans="1:11" x14ac:dyDescent="0.2">
      <c r="A2169" s="977"/>
      <c r="B2169" s="979"/>
      <c r="C2169" s="1069"/>
      <c r="D2169" s="1072"/>
      <c r="E2169" s="1070"/>
      <c r="F2169" s="1066"/>
      <c r="G2169" s="1067"/>
      <c r="I2169" s="2"/>
      <c r="K2169" s="1072"/>
    </row>
    <row r="2170" spans="1:11" x14ac:dyDescent="0.2">
      <c r="A2170" s="977"/>
      <c r="B2170" s="979"/>
      <c r="C2170" s="1069"/>
      <c r="D2170" s="1072"/>
      <c r="E2170" s="1070"/>
      <c r="F2170" s="1066"/>
      <c r="G2170" s="1067"/>
      <c r="I2170" s="2"/>
      <c r="K2170" s="1072"/>
    </row>
    <row r="2171" spans="1:11" x14ac:dyDescent="0.2">
      <c r="A2171" s="977"/>
      <c r="B2171" s="979"/>
      <c r="C2171" s="1069"/>
      <c r="D2171" s="1072"/>
      <c r="E2171" s="1070"/>
      <c r="F2171" s="1066"/>
      <c r="G2171" s="1067"/>
      <c r="I2171" s="2"/>
      <c r="K2171" s="1072"/>
    </row>
    <row r="2172" spans="1:11" x14ac:dyDescent="0.2">
      <c r="A2172" s="977"/>
      <c r="B2172" s="979"/>
      <c r="C2172" s="1069"/>
      <c r="D2172" s="1072"/>
      <c r="E2172" s="1070"/>
      <c r="F2172" s="1066"/>
      <c r="G2172" s="1067"/>
      <c r="I2172" s="2"/>
      <c r="K2172" s="1072"/>
    </row>
    <row r="2173" spans="1:11" x14ac:dyDescent="0.2">
      <c r="A2173" s="977"/>
      <c r="B2173" s="979"/>
      <c r="C2173" s="1069"/>
      <c r="D2173" s="1072"/>
      <c r="E2173" s="1070"/>
      <c r="F2173" s="1066"/>
      <c r="G2173" s="1067"/>
      <c r="I2173" s="2"/>
      <c r="K2173" s="1072"/>
    </row>
    <row r="2174" spans="1:11" x14ac:dyDescent="0.2">
      <c r="A2174" s="977"/>
      <c r="B2174" s="979"/>
      <c r="C2174" s="1069"/>
      <c r="D2174" s="1072"/>
      <c r="E2174" s="1070"/>
      <c r="F2174" s="1066"/>
      <c r="G2174" s="1067"/>
      <c r="I2174" s="2"/>
      <c r="K2174" s="1072"/>
    </row>
    <row r="2175" spans="1:11" x14ac:dyDescent="0.2">
      <c r="A2175" s="977"/>
      <c r="B2175" s="979"/>
      <c r="C2175" s="1069"/>
      <c r="D2175" s="1072"/>
      <c r="E2175" s="1070"/>
      <c r="F2175" s="1066"/>
      <c r="G2175" s="1067"/>
      <c r="I2175" s="2"/>
      <c r="K2175" s="1072"/>
    </row>
    <row r="2176" spans="1:11" x14ac:dyDescent="0.2">
      <c r="A2176" s="977"/>
      <c r="B2176" s="979"/>
      <c r="C2176" s="1069"/>
      <c r="D2176" s="1072"/>
      <c r="E2176" s="1070"/>
      <c r="F2176" s="1066"/>
      <c r="G2176" s="1067"/>
      <c r="I2176" s="2"/>
      <c r="K2176" s="1072"/>
    </row>
    <row r="2177" spans="1:11" x14ac:dyDescent="0.2">
      <c r="A2177" s="977"/>
      <c r="B2177" s="979"/>
      <c r="C2177" s="1069"/>
      <c r="D2177" s="1072"/>
      <c r="E2177" s="1070"/>
      <c r="F2177" s="1066"/>
      <c r="G2177" s="1067"/>
      <c r="I2177" s="2"/>
      <c r="K2177" s="1072"/>
    </row>
    <row r="2178" spans="1:11" x14ac:dyDescent="0.2">
      <c r="A2178" s="977"/>
      <c r="B2178" s="979"/>
      <c r="C2178" s="1069"/>
      <c r="D2178" s="1072"/>
      <c r="E2178" s="1070"/>
      <c r="F2178" s="1066"/>
      <c r="G2178" s="1067"/>
      <c r="I2178" s="2"/>
      <c r="K2178" s="1072"/>
    </row>
    <row r="2179" spans="1:11" x14ac:dyDescent="0.2">
      <c r="A2179" s="977"/>
      <c r="B2179" s="979"/>
      <c r="C2179" s="1069"/>
      <c r="D2179" s="1072"/>
      <c r="E2179" s="1070"/>
      <c r="F2179" s="1066"/>
      <c r="G2179" s="1067"/>
      <c r="I2179" s="2"/>
      <c r="K2179" s="1072"/>
    </row>
    <row r="2180" spans="1:11" x14ac:dyDescent="0.2">
      <c r="A2180" s="977"/>
      <c r="B2180" s="979"/>
      <c r="C2180" s="1069"/>
      <c r="D2180" s="1072"/>
      <c r="E2180" s="1070"/>
      <c r="F2180" s="1066"/>
      <c r="G2180" s="1067"/>
      <c r="I2180" s="2"/>
      <c r="K2180" s="1072"/>
    </row>
    <row r="2181" spans="1:11" x14ac:dyDescent="0.2">
      <c r="A2181" s="977"/>
      <c r="B2181" s="979"/>
      <c r="C2181" s="1069"/>
      <c r="D2181" s="1072"/>
      <c r="E2181" s="1070"/>
      <c r="F2181" s="1066"/>
      <c r="G2181" s="1067"/>
      <c r="I2181" s="2"/>
      <c r="K2181" s="1072"/>
    </row>
    <row r="2182" spans="1:11" x14ac:dyDescent="0.2">
      <c r="A2182" s="977"/>
      <c r="B2182" s="979"/>
      <c r="C2182" s="1069"/>
      <c r="D2182" s="1072"/>
      <c r="E2182" s="1070"/>
      <c r="F2182" s="1066"/>
      <c r="G2182" s="1067"/>
      <c r="I2182" s="2"/>
      <c r="K2182" s="1072"/>
    </row>
    <row r="2183" spans="1:11" x14ac:dyDescent="0.2">
      <c r="A2183" s="977"/>
      <c r="B2183" s="979"/>
      <c r="C2183" s="1069"/>
      <c r="D2183" s="1072"/>
      <c r="E2183" s="1070"/>
      <c r="F2183" s="1066"/>
      <c r="G2183" s="1067"/>
      <c r="I2183" s="2"/>
      <c r="K2183" s="1072"/>
    </row>
    <row r="2184" spans="1:11" x14ac:dyDescent="0.2">
      <c r="A2184" s="977"/>
      <c r="B2184" s="979"/>
      <c r="C2184" s="1069"/>
      <c r="D2184" s="1072"/>
      <c r="E2184" s="1070"/>
      <c r="F2184" s="1066"/>
      <c r="G2184" s="1067"/>
      <c r="I2184" s="2"/>
      <c r="K2184" s="1072"/>
    </row>
    <row r="2185" spans="1:11" x14ac:dyDescent="0.2">
      <c r="A2185" s="977"/>
      <c r="B2185" s="979"/>
      <c r="C2185" s="1069"/>
      <c r="D2185" s="1072"/>
      <c r="E2185" s="1070"/>
      <c r="F2185" s="1066"/>
      <c r="G2185" s="1067"/>
      <c r="I2185" s="2"/>
      <c r="K2185" s="1072"/>
    </row>
    <row r="2186" spans="1:11" x14ac:dyDescent="0.2">
      <c r="A2186" s="977"/>
      <c r="B2186" s="979"/>
      <c r="C2186" s="1069"/>
      <c r="D2186" s="1072"/>
      <c r="E2186" s="1070"/>
      <c r="F2186" s="1066"/>
      <c r="G2186" s="1067"/>
      <c r="I2186" s="2"/>
      <c r="K2186" s="1072"/>
    </row>
    <row r="2187" spans="1:11" x14ac:dyDescent="0.2">
      <c r="A2187" s="977"/>
      <c r="B2187" s="979"/>
      <c r="C2187" s="1069"/>
      <c r="D2187" s="1072"/>
      <c r="E2187" s="1070"/>
      <c r="F2187" s="1066"/>
      <c r="G2187" s="1067"/>
      <c r="I2187" s="2"/>
      <c r="K2187" s="1072"/>
    </row>
    <row r="2188" spans="1:11" x14ac:dyDescent="0.2">
      <c r="A2188" s="977"/>
      <c r="B2188" s="979"/>
      <c r="C2188" s="1069"/>
      <c r="D2188" s="1072"/>
      <c r="E2188" s="1070"/>
      <c r="F2188" s="1066"/>
      <c r="G2188" s="1067"/>
      <c r="I2188" s="2"/>
      <c r="K2188" s="1072"/>
    </row>
    <row r="2189" spans="1:11" x14ac:dyDescent="0.2">
      <c r="A2189" s="977"/>
      <c r="B2189" s="979"/>
      <c r="C2189" s="1069"/>
      <c r="D2189" s="1072"/>
      <c r="E2189" s="1070"/>
      <c r="F2189" s="1066"/>
      <c r="G2189" s="1067"/>
      <c r="I2189" s="2"/>
      <c r="K2189" s="1072"/>
    </row>
    <row r="2190" spans="1:11" x14ac:dyDescent="0.2">
      <c r="A2190" s="977"/>
      <c r="B2190" s="979"/>
      <c r="C2190" s="1069"/>
      <c r="D2190" s="1072"/>
      <c r="E2190" s="1070"/>
      <c r="F2190" s="1066"/>
      <c r="G2190" s="1067"/>
      <c r="I2190" s="2"/>
      <c r="K2190" s="1072"/>
    </row>
    <row r="2191" spans="1:11" x14ac:dyDescent="0.2">
      <c r="A2191" s="977"/>
      <c r="B2191" s="979"/>
      <c r="C2191" s="1069"/>
      <c r="D2191" s="1072"/>
      <c r="E2191" s="1070"/>
      <c r="F2191" s="1066"/>
      <c r="G2191" s="1067"/>
      <c r="I2191" s="2"/>
      <c r="K2191" s="1072"/>
    </row>
    <row r="2192" spans="1:11" x14ac:dyDescent="0.2">
      <c r="A2192" s="977"/>
      <c r="B2192" s="979"/>
      <c r="C2192" s="1069"/>
      <c r="D2192" s="1072"/>
      <c r="E2192" s="1070"/>
      <c r="F2192" s="1066"/>
      <c r="G2192" s="1067"/>
      <c r="I2192" s="2"/>
      <c r="K2192" s="1072"/>
    </row>
    <row r="2193" spans="1:11" x14ac:dyDescent="0.2">
      <c r="A2193" s="977"/>
      <c r="B2193" s="979"/>
      <c r="C2193" s="1069"/>
      <c r="D2193" s="1072"/>
      <c r="E2193" s="1070"/>
      <c r="F2193" s="1066"/>
      <c r="G2193" s="1067"/>
      <c r="I2193" s="2"/>
      <c r="K2193" s="1072"/>
    </row>
    <row r="2194" spans="1:11" x14ac:dyDescent="0.2">
      <c r="A2194" s="977"/>
      <c r="B2194" s="979"/>
      <c r="C2194" s="1069"/>
      <c r="D2194" s="1072"/>
      <c r="E2194" s="1070"/>
      <c r="F2194" s="1066"/>
      <c r="G2194" s="1067"/>
      <c r="I2194" s="2"/>
      <c r="K2194" s="1072"/>
    </row>
    <row r="2195" spans="1:11" x14ac:dyDescent="0.2">
      <c r="A2195" s="977"/>
      <c r="B2195" s="979"/>
      <c r="C2195" s="1069"/>
      <c r="D2195" s="1072"/>
      <c r="E2195" s="1070"/>
      <c r="F2195" s="1066"/>
      <c r="G2195" s="1067"/>
      <c r="I2195" s="2"/>
      <c r="K2195" s="1072"/>
    </row>
    <row r="2196" spans="1:11" x14ac:dyDescent="0.2">
      <c r="A2196" s="977"/>
      <c r="B2196" s="979"/>
      <c r="C2196" s="1069"/>
      <c r="D2196" s="1072"/>
      <c r="E2196" s="1070"/>
      <c r="F2196" s="1066"/>
      <c r="G2196" s="1067"/>
      <c r="I2196" s="2"/>
      <c r="K2196" s="1072"/>
    </row>
    <row r="2197" spans="1:11" x14ac:dyDescent="0.2">
      <c r="A2197" s="977"/>
      <c r="B2197" s="979"/>
      <c r="C2197" s="1069"/>
      <c r="D2197" s="1072"/>
      <c r="E2197" s="1070"/>
      <c r="F2197" s="1066"/>
      <c r="G2197" s="1067"/>
      <c r="I2197" s="2"/>
      <c r="K2197" s="1072"/>
    </row>
    <row r="2198" spans="1:11" x14ac:dyDescent="0.2">
      <c r="A2198" s="977"/>
      <c r="B2198" s="979"/>
      <c r="C2198" s="1069"/>
      <c r="D2198" s="1072"/>
      <c r="E2198" s="1070"/>
      <c r="F2198" s="1066"/>
      <c r="G2198" s="1067"/>
      <c r="I2198" s="2"/>
      <c r="K2198" s="1072"/>
    </row>
    <row r="2199" spans="1:11" x14ac:dyDescent="0.2">
      <c r="A2199" s="977"/>
      <c r="B2199" s="979"/>
      <c r="C2199" s="1069"/>
      <c r="D2199" s="1072"/>
      <c r="E2199" s="1070"/>
      <c r="F2199" s="1066"/>
      <c r="G2199" s="1067"/>
      <c r="I2199" s="2"/>
      <c r="K2199" s="1072"/>
    </row>
    <row r="2200" spans="1:11" x14ac:dyDescent="0.2">
      <c r="A2200" s="977"/>
      <c r="B2200" s="979"/>
      <c r="C2200" s="1069"/>
      <c r="D2200" s="1072"/>
      <c r="E2200" s="1070"/>
      <c r="F2200" s="1066"/>
      <c r="G2200" s="1067"/>
      <c r="I2200" s="2"/>
      <c r="K2200" s="1072"/>
    </row>
    <row r="2201" spans="1:11" x14ac:dyDescent="0.2">
      <c r="A2201" s="977"/>
      <c r="B2201" s="979"/>
      <c r="C2201" s="1069"/>
      <c r="D2201" s="1072"/>
      <c r="E2201" s="1070"/>
      <c r="F2201" s="1066"/>
      <c r="G2201" s="1067"/>
      <c r="I2201" s="2"/>
      <c r="K2201" s="1072"/>
    </row>
    <row r="2202" spans="1:11" x14ac:dyDescent="0.2">
      <c r="A2202" s="977"/>
      <c r="B2202" s="979"/>
      <c r="C2202" s="1069"/>
      <c r="D2202" s="1072"/>
      <c r="E2202" s="1070"/>
      <c r="F2202" s="1066"/>
      <c r="G2202" s="1067"/>
      <c r="I2202" s="2"/>
      <c r="K2202" s="1072"/>
    </row>
    <row r="2203" spans="1:11" x14ac:dyDescent="0.2">
      <c r="A2203" s="977"/>
      <c r="B2203" s="979"/>
      <c r="C2203" s="1069"/>
      <c r="D2203" s="1072"/>
      <c r="E2203" s="1070"/>
      <c r="F2203" s="1066"/>
      <c r="G2203" s="1067"/>
      <c r="I2203" s="2"/>
      <c r="K2203" s="1072"/>
    </row>
    <row r="2204" spans="1:11" x14ac:dyDescent="0.2">
      <c r="A2204" s="977"/>
      <c r="B2204" s="979"/>
      <c r="C2204" s="1069"/>
      <c r="D2204" s="1072"/>
      <c r="E2204" s="1070"/>
      <c r="F2204" s="1066"/>
      <c r="G2204" s="1067"/>
      <c r="I2204" s="2"/>
      <c r="K2204" s="1072"/>
    </row>
    <row r="2205" spans="1:11" x14ac:dyDescent="0.2">
      <c r="A2205" s="977"/>
      <c r="B2205" s="979"/>
      <c r="C2205" s="1069"/>
      <c r="D2205" s="1072"/>
      <c r="E2205" s="1070"/>
      <c r="F2205" s="1066"/>
      <c r="G2205" s="1067"/>
      <c r="I2205" s="2"/>
      <c r="K2205" s="1072"/>
    </row>
    <row r="2206" spans="1:11" x14ac:dyDescent="0.2">
      <c r="A2206" s="977"/>
      <c r="B2206" s="979"/>
      <c r="C2206" s="1069"/>
      <c r="D2206" s="1072"/>
      <c r="E2206" s="1070"/>
      <c r="F2206" s="1066"/>
      <c r="G2206" s="1067"/>
      <c r="I2206" s="2"/>
      <c r="K2206" s="1072"/>
    </row>
    <row r="2207" spans="1:11" x14ac:dyDescent="0.2">
      <c r="A2207" s="977"/>
      <c r="B2207" s="979"/>
      <c r="C2207" s="1069"/>
      <c r="D2207" s="1072"/>
      <c r="E2207" s="1070"/>
      <c r="F2207" s="1066"/>
      <c r="G2207" s="1067"/>
      <c r="I2207" s="2"/>
      <c r="K2207" s="1072"/>
    </row>
    <row r="2208" spans="1:11" x14ac:dyDescent="0.2">
      <c r="A2208" s="977"/>
      <c r="B2208" s="979"/>
      <c r="C2208" s="1069"/>
      <c r="D2208" s="1072"/>
      <c r="E2208" s="1070"/>
      <c r="F2208" s="1066"/>
      <c r="G2208" s="1067"/>
      <c r="I2208" s="2"/>
      <c r="K2208" s="1072"/>
    </row>
    <row r="2209" spans="1:11" x14ac:dyDescent="0.2">
      <c r="A2209" s="977"/>
      <c r="B2209" s="979"/>
      <c r="C2209" s="1069"/>
      <c r="D2209" s="1072"/>
      <c r="E2209" s="1070"/>
      <c r="F2209" s="1066"/>
      <c r="G2209" s="1067"/>
      <c r="I2209" s="2"/>
      <c r="K2209" s="1072"/>
    </row>
    <row r="2210" spans="1:11" x14ac:dyDescent="0.2">
      <c r="A2210" s="977"/>
      <c r="B2210" s="979"/>
      <c r="C2210" s="1069"/>
      <c r="D2210" s="1072"/>
      <c r="E2210" s="1070"/>
      <c r="F2210" s="1066"/>
      <c r="G2210" s="1067"/>
      <c r="I2210" s="2"/>
      <c r="K2210" s="1072"/>
    </row>
    <row r="2211" spans="1:11" x14ac:dyDescent="0.2">
      <c r="A2211" s="977"/>
      <c r="B2211" s="979"/>
      <c r="C2211" s="1069"/>
      <c r="D2211" s="1072"/>
      <c r="E2211" s="1070"/>
      <c r="F2211" s="1066"/>
      <c r="G2211" s="1067"/>
      <c r="I2211" s="2"/>
      <c r="K2211" s="1072"/>
    </row>
    <row r="2212" spans="1:11" x14ac:dyDescent="0.2">
      <c r="A2212" s="977"/>
      <c r="B2212" s="979"/>
      <c r="C2212" s="1069"/>
      <c r="D2212" s="1072"/>
      <c r="E2212" s="1070"/>
      <c r="F2212" s="1066"/>
      <c r="G2212" s="1067"/>
      <c r="I2212" s="2"/>
      <c r="K2212" s="1072"/>
    </row>
    <row r="2213" spans="1:11" x14ac:dyDescent="0.2">
      <c r="A2213" s="977"/>
      <c r="B2213" s="979"/>
      <c r="C2213" s="1069"/>
      <c r="D2213" s="1072"/>
      <c r="E2213" s="1070"/>
      <c r="F2213" s="1066"/>
      <c r="G2213" s="1067"/>
      <c r="I2213" s="2"/>
      <c r="K2213" s="1072"/>
    </row>
    <row r="2214" spans="1:11" x14ac:dyDescent="0.2">
      <c r="A2214" s="977"/>
      <c r="B2214" s="979"/>
      <c r="C2214" s="1069"/>
      <c r="D2214" s="1072"/>
      <c r="E2214" s="1070"/>
      <c r="F2214" s="1066"/>
      <c r="G2214" s="1067"/>
      <c r="I2214" s="2"/>
      <c r="K2214" s="1072"/>
    </row>
    <row r="2215" spans="1:11" x14ac:dyDescent="0.2">
      <c r="A2215" s="977"/>
      <c r="B2215" s="979"/>
      <c r="C2215" s="1069"/>
      <c r="D2215" s="1072"/>
      <c r="E2215" s="1070"/>
      <c r="F2215" s="1066"/>
      <c r="G2215" s="1067"/>
      <c r="I2215" s="2"/>
      <c r="K2215" s="1072"/>
    </row>
    <row r="2216" spans="1:11" x14ac:dyDescent="0.2">
      <c r="A2216" s="977"/>
      <c r="B2216" s="979"/>
      <c r="C2216" s="1069"/>
      <c r="D2216" s="1072"/>
      <c r="E2216" s="1070"/>
      <c r="F2216" s="1066"/>
      <c r="G2216" s="1067"/>
      <c r="I2216" s="2"/>
      <c r="K2216" s="1072"/>
    </row>
    <row r="2217" spans="1:11" x14ac:dyDescent="0.2">
      <c r="A2217" s="977"/>
      <c r="B2217" s="979"/>
      <c r="C2217" s="1069"/>
      <c r="D2217" s="1072"/>
      <c r="E2217" s="1070"/>
      <c r="F2217" s="1066"/>
      <c r="G2217" s="1067"/>
      <c r="I2217" s="2"/>
      <c r="K2217" s="1072"/>
    </row>
    <row r="2218" spans="1:11" x14ac:dyDescent="0.2">
      <c r="A2218" s="977"/>
      <c r="B2218" s="979"/>
      <c r="C2218" s="1069"/>
      <c r="D2218" s="1072"/>
      <c r="E2218" s="1070"/>
      <c r="F2218" s="1066"/>
      <c r="G2218" s="1067"/>
      <c r="I2218" s="2"/>
      <c r="K2218" s="1072"/>
    </row>
    <row r="2219" spans="1:11" x14ac:dyDescent="0.2">
      <c r="A2219" s="977"/>
      <c r="B2219" s="979"/>
      <c r="C2219" s="1069"/>
      <c r="D2219" s="1072"/>
      <c r="E2219" s="1070"/>
      <c r="F2219" s="1066"/>
      <c r="G2219" s="1067"/>
      <c r="I2219" s="2"/>
      <c r="K2219" s="1072"/>
    </row>
    <row r="2220" spans="1:11" x14ac:dyDescent="0.2">
      <c r="A2220" s="977"/>
      <c r="B2220" s="979"/>
      <c r="C2220" s="1069"/>
      <c r="D2220" s="1072"/>
      <c r="E2220" s="1070"/>
      <c r="F2220" s="1066"/>
      <c r="G2220" s="1067"/>
      <c r="I2220" s="2"/>
      <c r="K2220" s="1072"/>
    </row>
    <row r="2221" spans="1:11" x14ac:dyDescent="0.2">
      <c r="A2221" s="977"/>
      <c r="B2221" s="979"/>
      <c r="C2221" s="1069"/>
      <c r="D2221" s="1072"/>
      <c r="E2221" s="1070"/>
      <c r="F2221" s="1066"/>
      <c r="G2221" s="1067"/>
      <c r="I2221" s="2"/>
      <c r="K2221" s="1072"/>
    </row>
    <row r="2222" spans="1:11" x14ac:dyDescent="0.2">
      <c r="A2222" s="977"/>
      <c r="B2222" s="979"/>
      <c r="C2222" s="1069"/>
      <c r="D2222" s="1072"/>
      <c r="E2222" s="1070"/>
      <c r="F2222" s="1066"/>
      <c r="G2222" s="1067"/>
      <c r="I2222" s="2"/>
      <c r="K2222" s="1072"/>
    </row>
    <row r="2223" spans="1:11" x14ac:dyDescent="0.2">
      <c r="A2223" s="977"/>
      <c r="B2223" s="979"/>
      <c r="C2223" s="1069"/>
      <c r="D2223" s="1072"/>
      <c r="E2223" s="1070"/>
      <c r="F2223" s="1066"/>
      <c r="G2223" s="1067"/>
      <c r="I2223" s="2"/>
      <c r="K2223" s="1072"/>
    </row>
    <row r="2224" spans="1:11" x14ac:dyDescent="0.2">
      <c r="A2224" s="977"/>
      <c r="B2224" s="979"/>
      <c r="C2224" s="1069"/>
      <c r="D2224" s="1072"/>
      <c r="E2224" s="1070"/>
      <c r="F2224" s="1066"/>
      <c r="G2224" s="1067"/>
      <c r="I2224" s="2"/>
      <c r="K2224" s="1072"/>
    </row>
    <row r="2225" spans="1:11" x14ac:dyDescent="0.2">
      <c r="A2225" s="977"/>
      <c r="B2225" s="979"/>
      <c r="C2225" s="1069"/>
      <c r="D2225" s="1072"/>
      <c r="E2225" s="1070"/>
      <c r="F2225" s="1066"/>
      <c r="G2225" s="1067"/>
      <c r="I2225" s="2"/>
      <c r="K2225" s="1072"/>
    </row>
    <row r="2226" spans="1:11" x14ac:dyDescent="0.2">
      <c r="A2226" s="977"/>
      <c r="B2226" s="979"/>
      <c r="C2226" s="1069"/>
      <c r="D2226" s="1072"/>
      <c r="E2226" s="1070"/>
      <c r="F2226" s="1066"/>
      <c r="G2226" s="1067"/>
      <c r="I2226" s="2"/>
      <c r="K2226" s="1072"/>
    </row>
    <row r="2227" spans="1:11" x14ac:dyDescent="0.2">
      <c r="A2227" s="977"/>
      <c r="B2227" s="979"/>
      <c r="C2227" s="1069"/>
      <c r="D2227" s="1072"/>
      <c r="E2227" s="1070"/>
      <c r="F2227" s="1066"/>
      <c r="G2227" s="1067"/>
      <c r="I2227" s="2"/>
      <c r="K2227" s="1072"/>
    </row>
    <row r="2228" spans="1:11" x14ac:dyDescent="0.2">
      <c r="A2228" s="977"/>
      <c r="B2228" s="979"/>
      <c r="C2228" s="1069"/>
      <c r="D2228" s="1072"/>
      <c r="E2228" s="1070"/>
      <c r="F2228" s="1066"/>
      <c r="G2228" s="1067"/>
      <c r="I2228" s="2"/>
      <c r="K2228" s="1072"/>
    </row>
    <row r="2229" spans="1:11" x14ac:dyDescent="0.2">
      <c r="A2229" s="977"/>
      <c r="B2229" s="979"/>
      <c r="C2229" s="1069"/>
      <c r="D2229" s="1072"/>
      <c r="E2229" s="1070"/>
      <c r="F2229" s="1066"/>
      <c r="G2229" s="1067"/>
      <c r="I2229" s="2"/>
      <c r="K2229" s="1072"/>
    </row>
    <row r="2230" spans="1:11" x14ac:dyDescent="0.2">
      <c r="A2230" s="977"/>
      <c r="B2230" s="979"/>
      <c r="C2230" s="1069"/>
      <c r="D2230" s="1072"/>
      <c r="E2230" s="1070"/>
      <c r="F2230" s="1066"/>
      <c r="G2230" s="1067"/>
      <c r="I2230" s="2"/>
      <c r="K2230" s="1072"/>
    </row>
    <row r="2231" spans="1:11" x14ac:dyDescent="0.2">
      <c r="A2231" s="977"/>
      <c r="B2231" s="979"/>
      <c r="C2231" s="1069"/>
      <c r="D2231" s="1072"/>
      <c r="E2231" s="1070"/>
      <c r="F2231" s="1066"/>
      <c r="G2231" s="1067"/>
      <c r="I2231" s="2"/>
      <c r="K2231" s="1072"/>
    </row>
    <row r="2232" spans="1:11" x14ac:dyDescent="0.2">
      <c r="A2232" s="977"/>
      <c r="B2232" s="979"/>
      <c r="C2232" s="1069"/>
      <c r="D2232" s="1072"/>
      <c r="E2232" s="1070"/>
      <c r="F2232" s="1066"/>
      <c r="G2232" s="1067"/>
      <c r="I2232" s="2"/>
      <c r="K2232" s="1072"/>
    </row>
    <row r="2233" spans="1:11" x14ac:dyDescent="0.2">
      <c r="A2233" s="977"/>
      <c r="B2233" s="979"/>
      <c r="C2233" s="1069"/>
      <c r="D2233" s="1072"/>
      <c r="E2233" s="1070"/>
      <c r="F2233" s="1066"/>
      <c r="G2233" s="1067"/>
      <c r="I2233" s="2"/>
      <c r="K2233" s="1072"/>
    </row>
    <row r="2234" spans="1:11" x14ac:dyDescent="0.2">
      <c r="A2234" s="977"/>
      <c r="B2234" s="979"/>
      <c r="C2234" s="1069"/>
      <c r="D2234" s="1072"/>
      <c r="E2234" s="1070"/>
      <c r="F2234" s="1066"/>
      <c r="G2234" s="1067"/>
      <c r="I2234" s="2"/>
      <c r="K2234" s="1072"/>
    </row>
    <row r="2235" spans="1:11" x14ac:dyDescent="0.2">
      <c r="A2235" s="977"/>
      <c r="B2235" s="979"/>
      <c r="C2235" s="1069"/>
      <c r="D2235" s="1072"/>
      <c r="E2235" s="1070"/>
      <c r="F2235" s="1066"/>
      <c r="G2235" s="1067"/>
      <c r="I2235" s="2"/>
      <c r="K2235" s="1072"/>
    </row>
    <row r="2236" spans="1:11" x14ac:dyDescent="0.2">
      <c r="A2236" s="977"/>
      <c r="B2236" s="979"/>
      <c r="C2236" s="1069"/>
      <c r="D2236" s="1072"/>
      <c r="E2236" s="1070"/>
      <c r="F2236" s="1066"/>
      <c r="G2236" s="1067"/>
      <c r="I2236" s="2"/>
      <c r="K2236" s="1072"/>
    </row>
    <row r="2237" spans="1:11" x14ac:dyDescent="0.2">
      <c r="A2237" s="977"/>
      <c r="B2237" s="979"/>
      <c r="C2237" s="1069"/>
      <c r="D2237" s="1072"/>
      <c r="E2237" s="1070"/>
      <c r="F2237" s="1066"/>
      <c r="G2237" s="1067"/>
      <c r="I2237" s="2"/>
      <c r="K2237" s="1072"/>
    </row>
    <row r="2238" spans="1:11" x14ac:dyDescent="0.2">
      <c r="A2238" s="977"/>
      <c r="B2238" s="979"/>
      <c r="C2238" s="1069"/>
      <c r="D2238" s="1072"/>
      <c r="E2238" s="1070"/>
      <c r="F2238" s="1066"/>
      <c r="G2238" s="1067"/>
      <c r="I2238" s="2"/>
      <c r="K2238" s="1072"/>
    </row>
    <row r="2239" spans="1:11" x14ac:dyDescent="0.2">
      <c r="A2239" s="977"/>
      <c r="B2239" s="979"/>
      <c r="C2239" s="1069"/>
      <c r="D2239" s="1072"/>
      <c r="E2239" s="1070"/>
      <c r="F2239" s="1066"/>
      <c r="G2239" s="1067"/>
      <c r="I2239" s="2"/>
      <c r="K2239" s="1072"/>
    </row>
    <row r="2240" spans="1:11" x14ac:dyDescent="0.2">
      <c r="A2240" s="977"/>
      <c r="B2240" s="979"/>
      <c r="C2240" s="1069"/>
      <c r="D2240" s="1072"/>
      <c r="E2240" s="1070"/>
      <c r="F2240" s="1066"/>
      <c r="G2240" s="1067"/>
      <c r="I2240" s="2"/>
      <c r="K2240" s="1072"/>
    </row>
    <row r="2241" spans="1:11" x14ac:dyDescent="0.2">
      <c r="A2241" s="977"/>
      <c r="B2241" s="979"/>
      <c r="C2241" s="1069"/>
      <c r="D2241" s="1072"/>
      <c r="E2241" s="1070"/>
      <c r="F2241" s="1066"/>
      <c r="G2241" s="1067"/>
      <c r="I2241" s="2"/>
      <c r="K2241" s="1072"/>
    </row>
    <row r="2242" spans="1:11" x14ac:dyDescent="0.2">
      <c r="A2242" s="977"/>
      <c r="B2242" s="979"/>
      <c r="C2242" s="1069"/>
      <c r="D2242" s="1072"/>
      <c r="E2242" s="1070"/>
      <c r="F2242" s="1066"/>
      <c r="G2242" s="1067"/>
      <c r="I2242" s="2"/>
      <c r="K2242" s="1072"/>
    </row>
    <row r="2243" spans="1:11" x14ac:dyDescent="0.2">
      <c r="A2243" s="977"/>
      <c r="B2243" s="979"/>
      <c r="C2243" s="1069"/>
      <c r="D2243" s="1072"/>
      <c r="E2243" s="1070"/>
      <c r="F2243" s="1066"/>
      <c r="G2243" s="1067"/>
      <c r="I2243" s="2"/>
      <c r="K2243" s="1072"/>
    </row>
    <row r="2244" spans="1:11" x14ac:dyDescent="0.2">
      <c r="A2244" s="977"/>
      <c r="B2244" s="979"/>
      <c r="C2244" s="1069"/>
      <c r="D2244" s="1072"/>
      <c r="E2244" s="1070"/>
      <c r="F2244" s="1066"/>
      <c r="G2244" s="1067"/>
      <c r="I2244" s="2"/>
      <c r="K2244" s="1072"/>
    </row>
    <row r="2245" spans="1:11" x14ac:dyDescent="0.2">
      <c r="A2245" s="977"/>
      <c r="B2245" s="979"/>
      <c r="C2245" s="1069"/>
      <c r="D2245" s="1072"/>
      <c r="E2245" s="1070"/>
      <c r="F2245" s="1066"/>
      <c r="G2245" s="1067"/>
      <c r="I2245" s="2"/>
      <c r="K2245" s="1072"/>
    </row>
    <row r="2246" spans="1:11" x14ac:dyDescent="0.2">
      <c r="A2246" s="977"/>
      <c r="B2246" s="979"/>
      <c r="C2246" s="1069"/>
      <c r="D2246" s="1072"/>
      <c r="E2246" s="1070"/>
      <c r="F2246" s="1066"/>
      <c r="G2246" s="1067"/>
      <c r="I2246" s="2"/>
      <c r="K2246" s="1072"/>
    </row>
    <row r="2247" spans="1:11" x14ac:dyDescent="0.2">
      <c r="A2247" s="977"/>
      <c r="B2247" s="979"/>
      <c r="C2247" s="1069"/>
      <c r="D2247" s="1072"/>
      <c r="E2247" s="1070"/>
      <c r="F2247" s="1066"/>
      <c r="G2247" s="1067"/>
      <c r="I2247" s="2"/>
      <c r="K2247" s="1072"/>
    </row>
    <row r="2248" spans="1:11" x14ac:dyDescent="0.2">
      <c r="A2248" s="977"/>
      <c r="B2248" s="979"/>
      <c r="C2248" s="1069"/>
      <c r="D2248" s="1072"/>
      <c r="E2248" s="1070"/>
      <c r="F2248" s="1066"/>
      <c r="G2248" s="1067"/>
      <c r="I2248" s="2"/>
      <c r="K2248" s="1072"/>
    </row>
    <row r="2249" spans="1:11" x14ac:dyDescent="0.2">
      <c r="A2249" s="977"/>
      <c r="B2249" s="979"/>
      <c r="C2249" s="1069"/>
      <c r="D2249" s="1072"/>
      <c r="E2249" s="1070"/>
      <c r="F2249" s="1066"/>
      <c r="G2249" s="1067"/>
      <c r="I2249" s="2"/>
      <c r="K2249" s="1072"/>
    </row>
    <row r="2250" spans="1:11" x14ac:dyDescent="0.2">
      <c r="A2250" s="977"/>
      <c r="B2250" s="979"/>
      <c r="C2250" s="1069"/>
      <c r="D2250" s="1072"/>
      <c r="E2250" s="1070"/>
      <c r="F2250" s="1066"/>
      <c r="G2250" s="1067"/>
      <c r="I2250" s="2"/>
      <c r="K2250" s="1072"/>
    </row>
    <row r="2251" spans="1:11" x14ac:dyDescent="0.2">
      <c r="A2251" s="977"/>
      <c r="B2251" s="979"/>
      <c r="C2251" s="1069"/>
      <c r="D2251" s="1072"/>
      <c r="E2251" s="1070"/>
      <c r="F2251" s="1066"/>
      <c r="G2251" s="1067"/>
      <c r="I2251" s="2"/>
      <c r="K2251" s="1072"/>
    </row>
    <row r="2252" spans="1:11" x14ac:dyDescent="0.2">
      <c r="A2252" s="977"/>
      <c r="B2252" s="979"/>
      <c r="C2252" s="1069"/>
      <c r="D2252" s="1072"/>
      <c r="E2252" s="1070"/>
      <c r="F2252" s="1066"/>
      <c r="G2252" s="1067"/>
      <c r="I2252" s="2"/>
      <c r="K2252" s="1072"/>
    </row>
    <row r="2253" spans="1:11" x14ac:dyDescent="0.2">
      <c r="A2253" s="977"/>
      <c r="B2253" s="979"/>
      <c r="C2253" s="1069"/>
      <c r="D2253" s="1072"/>
      <c r="E2253" s="1070"/>
      <c r="F2253" s="1066"/>
      <c r="G2253" s="1067"/>
      <c r="I2253" s="2"/>
      <c r="K2253" s="1072"/>
    </row>
    <row r="2254" spans="1:11" x14ac:dyDescent="0.2">
      <c r="A2254" s="977"/>
      <c r="B2254" s="979"/>
      <c r="C2254" s="1069"/>
      <c r="D2254" s="1072"/>
      <c r="E2254" s="1070"/>
      <c r="F2254" s="1066"/>
      <c r="G2254" s="1067"/>
      <c r="I2254" s="2"/>
      <c r="K2254" s="1072"/>
    </row>
    <row r="2255" spans="1:11" x14ac:dyDescent="0.2">
      <c r="A2255" s="977"/>
      <c r="B2255" s="979"/>
      <c r="C2255" s="1069"/>
      <c r="D2255" s="1072"/>
      <c r="E2255" s="1070"/>
      <c r="F2255" s="1066"/>
      <c r="G2255" s="1067"/>
      <c r="I2255" s="2"/>
      <c r="K2255" s="1072"/>
    </row>
    <row r="2256" spans="1:11" x14ac:dyDescent="0.2">
      <c r="A2256" s="977"/>
      <c r="B2256" s="979"/>
      <c r="C2256" s="1069"/>
      <c r="D2256" s="1072"/>
      <c r="E2256" s="1070"/>
      <c r="F2256" s="1066"/>
      <c r="G2256" s="1067"/>
      <c r="I2256" s="2"/>
      <c r="K2256" s="1072"/>
    </row>
    <row r="2257" spans="1:11" x14ac:dyDescent="0.2">
      <c r="A2257" s="977"/>
      <c r="B2257" s="979"/>
      <c r="C2257" s="1069"/>
      <c r="D2257" s="1072"/>
      <c r="E2257" s="1070"/>
      <c r="F2257" s="1066"/>
      <c r="G2257" s="1067"/>
      <c r="I2257" s="2"/>
      <c r="K2257" s="1072"/>
    </row>
    <row r="2258" spans="1:11" x14ac:dyDescent="0.2">
      <c r="A2258" s="977"/>
      <c r="B2258" s="979"/>
      <c r="C2258" s="1069"/>
      <c r="D2258" s="1072"/>
      <c r="E2258" s="1070"/>
      <c r="F2258" s="1066"/>
      <c r="G2258" s="1067"/>
      <c r="I2258" s="2"/>
      <c r="K2258" s="1072"/>
    </row>
    <row r="2259" spans="1:11" x14ac:dyDescent="0.2">
      <c r="A2259" s="977"/>
      <c r="B2259" s="979"/>
      <c r="C2259" s="1069"/>
      <c r="D2259" s="1072"/>
      <c r="E2259" s="1070"/>
      <c r="F2259" s="1066"/>
      <c r="G2259" s="1067"/>
      <c r="I2259" s="2"/>
      <c r="K2259" s="1072"/>
    </row>
    <row r="2260" spans="1:11" x14ac:dyDescent="0.2">
      <c r="A2260" s="977"/>
      <c r="B2260" s="979"/>
      <c r="C2260" s="1069"/>
      <c r="D2260" s="1072"/>
      <c r="E2260" s="1070"/>
      <c r="F2260" s="1066"/>
      <c r="G2260" s="1067"/>
      <c r="I2260" s="2"/>
      <c r="K2260" s="1072"/>
    </row>
    <row r="2261" spans="1:11" x14ac:dyDescent="0.2">
      <c r="A2261" s="977"/>
      <c r="B2261" s="979"/>
      <c r="C2261" s="1069"/>
      <c r="D2261" s="1072"/>
      <c r="E2261" s="1070"/>
      <c r="F2261" s="1066"/>
      <c r="G2261" s="1067"/>
      <c r="I2261" s="2"/>
      <c r="K2261" s="1072"/>
    </row>
    <row r="2262" spans="1:11" x14ac:dyDescent="0.2">
      <c r="A2262" s="977"/>
      <c r="B2262" s="979"/>
      <c r="C2262" s="1069"/>
      <c r="D2262" s="1072"/>
      <c r="E2262" s="1070"/>
      <c r="F2262" s="1066"/>
      <c r="G2262" s="1067"/>
      <c r="I2262" s="2"/>
      <c r="K2262" s="1072"/>
    </row>
    <row r="2263" spans="1:11" x14ac:dyDescent="0.2">
      <c r="A2263" s="977"/>
      <c r="B2263" s="979"/>
      <c r="C2263" s="1069"/>
      <c r="D2263" s="1072"/>
      <c r="E2263" s="1070"/>
      <c r="F2263" s="1066"/>
      <c r="G2263" s="1067"/>
      <c r="I2263" s="2"/>
      <c r="K2263" s="1072"/>
    </row>
    <row r="2264" spans="1:11" x14ac:dyDescent="0.2">
      <c r="A2264" s="977"/>
      <c r="B2264" s="979"/>
      <c r="C2264" s="1069"/>
      <c r="D2264" s="1072"/>
      <c r="E2264" s="1070"/>
      <c r="F2264" s="1066"/>
      <c r="G2264" s="1067"/>
      <c r="I2264" s="2"/>
      <c r="K2264" s="1072"/>
    </row>
    <row r="2265" spans="1:11" x14ac:dyDescent="0.2">
      <c r="A2265" s="977"/>
      <c r="B2265" s="979"/>
      <c r="C2265" s="1069"/>
      <c r="D2265" s="1072"/>
      <c r="E2265" s="1070"/>
      <c r="F2265" s="1066"/>
      <c r="G2265" s="1067"/>
      <c r="I2265" s="2"/>
      <c r="K2265" s="1072"/>
    </row>
    <row r="2266" spans="1:11" x14ac:dyDescent="0.2">
      <c r="A2266" s="977"/>
      <c r="B2266" s="979"/>
      <c r="C2266" s="1069"/>
      <c r="D2266" s="1072"/>
      <c r="E2266" s="1070"/>
      <c r="F2266" s="1066"/>
      <c r="G2266" s="1067"/>
      <c r="I2266" s="2"/>
      <c r="K2266" s="1072"/>
    </row>
    <row r="2267" spans="1:11" x14ac:dyDescent="0.2">
      <c r="A2267" s="977"/>
      <c r="B2267" s="979"/>
      <c r="C2267" s="1069"/>
      <c r="D2267" s="1072"/>
      <c r="E2267" s="1070"/>
      <c r="F2267" s="1066"/>
      <c r="G2267" s="1067"/>
      <c r="I2267" s="2"/>
      <c r="K2267" s="1072"/>
    </row>
    <row r="2268" spans="1:11" x14ac:dyDescent="0.2">
      <c r="A2268" s="977"/>
      <c r="B2268" s="979"/>
      <c r="C2268" s="1069"/>
      <c r="D2268" s="1072"/>
      <c r="E2268" s="1070"/>
      <c r="F2268" s="1066"/>
      <c r="G2268" s="1067"/>
      <c r="I2268" s="2"/>
      <c r="K2268" s="1072"/>
    </row>
    <row r="2269" spans="1:11" x14ac:dyDescent="0.2">
      <c r="A2269" s="977"/>
      <c r="B2269" s="979"/>
      <c r="C2269" s="1069"/>
      <c r="D2269" s="1072"/>
      <c r="E2269" s="1070"/>
      <c r="F2269" s="1066"/>
      <c r="G2269" s="1067"/>
      <c r="I2269" s="2"/>
      <c r="K2269" s="1072"/>
    </row>
    <row r="2270" spans="1:11" x14ac:dyDescent="0.2">
      <c r="A2270" s="977"/>
      <c r="B2270" s="979"/>
      <c r="C2270" s="1069"/>
      <c r="D2270" s="1072"/>
      <c r="E2270" s="1070"/>
      <c r="F2270" s="1066"/>
      <c r="G2270" s="1067"/>
      <c r="I2270" s="2"/>
      <c r="K2270" s="1072"/>
    </row>
    <row r="2271" spans="1:11" x14ac:dyDescent="0.2">
      <c r="A2271" s="977"/>
      <c r="B2271" s="979"/>
      <c r="C2271" s="1069"/>
      <c r="D2271" s="1072"/>
      <c r="E2271" s="1070"/>
      <c r="F2271" s="1066"/>
      <c r="G2271" s="1067"/>
      <c r="I2271" s="2"/>
      <c r="K2271" s="1072"/>
    </row>
    <row r="2272" spans="1:11" x14ac:dyDescent="0.2">
      <c r="A2272" s="977"/>
      <c r="B2272" s="979"/>
      <c r="C2272" s="1069"/>
      <c r="D2272" s="1072"/>
      <c r="E2272" s="1070"/>
      <c r="F2272" s="1066"/>
      <c r="G2272" s="1067"/>
      <c r="I2272" s="2"/>
      <c r="K2272" s="1072"/>
    </row>
    <row r="2273" spans="1:11" x14ac:dyDescent="0.2">
      <c r="A2273" s="977"/>
      <c r="B2273" s="979"/>
      <c r="C2273" s="1069"/>
      <c r="D2273" s="1072"/>
      <c r="E2273" s="1070"/>
      <c r="F2273" s="1066"/>
      <c r="G2273" s="1067"/>
      <c r="I2273" s="2"/>
      <c r="K2273" s="1072"/>
    </row>
    <row r="2274" spans="1:11" x14ac:dyDescent="0.2">
      <c r="A2274" s="977"/>
      <c r="B2274" s="979"/>
      <c r="C2274" s="1069"/>
      <c r="D2274" s="1072"/>
      <c r="E2274" s="1070"/>
      <c r="F2274" s="1066"/>
      <c r="G2274" s="1067"/>
      <c r="I2274" s="2"/>
      <c r="K2274" s="1072"/>
    </row>
    <row r="2275" spans="1:11" x14ac:dyDescent="0.2">
      <c r="A2275" s="977"/>
      <c r="B2275" s="979"/>
      <c r="C2275" s="1069"/>
      <c r="D2275" s="1072"/>
      <c r="E2275" s="1070"/>
      <c r="F2275" s="1066"/>
      <c r="G2275" s="1067"/>
      <c r="I2275" s="2"/>
      <c r="K2275" s="1072"/>
    </row>
    <row r="2276" spans="1:11" x14ac:dyDescent="0.2">
      <c r="A2276" s="977"/>
      <c r="B2276" s="979"/>
      <c r="C2276" s="1069"/>
      <c r="D2276" s="1072"/>
      <c r="E2276" s="1070"/>
      <c r="F2276" s="1066"/>
      <c r="G2276" s="1067"/>
      <c r="I2276" s="2"/>
      <c r="K2276" s="1072"/>
    </row>
    <row r="2277" spans="1:11" x14ac:dyDescent="0.2">
      <c r="A2277" s="977"/>
      <c r="B2277" s="979"/>
      <c r="C2277" s="1069"/>
      <c r="D2277" s="1072"/>
      <c r="E2277" s="1070"/>
      <c r="F2277" s="1066"/>
      <c r="G2277" s="1067"/>
      <c r="I2277" s="2"/>
      <c r="K2277" s="1072"/>
    </row>
    <row r="2278" spans="1:11" x14ac:dyDescent="0.2">
      <c r="A2278" s="977"/>
      <c r="B2278" s="979"/>
      <c r="C2278" s="1069"/>
      <c r="D2278" s="1072"/>
      <c r="E2278" s="1070"/>
      <c r="F2278" s="1066"/>
      <c r="G2278" s="1067"/>
      <c r="I2278" s="2"/>
      <c r="K2278" s="1072"/>
    </row>
    <row r="2279" spans="1:11" x14ac:dyDescent="0.2">
      <c r="A2279" s="977"/>
      <c r="B2279" s="979"/>
      <c r="C2279" s="1069"/>
      <c r="D2279" s="1072"/>
      <c r="E2279" s="1070"/>
      <c r="F2279" s="1066"/>
      <c r="G2279" s="1067"/>
      <c r="I2279" s="2"/>
      <c r="K2279" s="1072"/>
    </row>
    <row r="2280" spans="1:11" x14ac:dyDescent="0.2">
      <c r="A2280" s="977"/>
      <c r="B2280" s="979"/>
      <c r="C2280" s="1069"/>
      <c r="D2280" s="1072"/>
      <c r="E2280" s="1070"/>
      <c r="F2280" s="1066"/>
      <c r="G2280" s="1067"/>
      <c r="I2280" s="2"/>
      <c r="K2280" s="1072"/>
    </row>
    <row r="2281" spans="1:11" x14ac:dyDescent="0.2">
      <c r="A2281" s="977"/>
      <c r="B2281" s="979"/>
      <c r="C2281" s="1069"/>
      <c r="D2281" s="1072"/>
      <c r="E2281" s="1070"/>
      <c r="F2281" s="1066"/>
      <c r="G2281" s="1067"/>
      <c r="I2281" s="2"/>
      <c r="K2281" s="1072"/>
    </row>
    <row r="2282" spans="1:11" x14ac:dyDescent="0.2">
      <c r="A2282" s="977"/>
      <c r="B2282" s="979"/>
      <c r="C2282" s="1069"/>
      <c r="D2282" s="1072"/>
      <c r="E2282" s="1070"/>
      <c r="F2282" s="1066"/>
      <c r="G2282" s="1067"/>
      <c r="I2282" s="2"/>
      <c r="K2282" s="1072"/>
    </row>
    <row r="2283" spans="1:11" x14ac:dyDescent="0.2">
      <c r="A2283" s="977"/>
      <c r="B2283" s="979"/>
      <c r="C2283" s="1069"/>
      <c r="D2283" s="1072"/>
      <c r="E2283" s="1070"/>
      <c r="F2283" s="1066"/>
      <c r="G2283" s="1067"/>
      <c r="I2283" s="2"/>
      <c r="K2283" s="1072"/>
    </row>
    <row r="2284" spans="1:11" x14ac:dyDescent="0.2">
      <c r="A2284" s="977"/>
      <c r="B2284" s="979"/>
      <c r="C2284" s="1069"/>
      <c r="D2284" s="1072"/>
      <c r="E2284" s="1070"/>
      <c r="F2284" s="1066"/>
      <c r="G2284" s="1067"/>
      <c r="I2284" s="2"/>
      <c r="K2284" s="1072"/>
    </row>
    <row r="2285" spans="1:11" x14ac:dyDescent="0.2">
      <c r="A2285" s="977"/>
      <c r="B2285" s="979"/>
      <c r="C2285" s="1069"/>
      <c r="D2285" s="1072"/>
      <c r="E2285" s="1070"/>
      <c r="F2285" s="1066"/>
      <c r="G2285" s="1067"/>
      <c r="I2285" s="2"/>
      <c r="K2285" s="1072"/>
    </row>
    <row r="2286" spans="1:11" x14ac:dyDescent="0.2">
      <c r="A2286" s="977"/>
      <c r="B2286" s="979"/>
      <c r="C2286" s="1069"/>
      <c r="D2286" s="1072"/>
      <c r="E2286" s="1070"/>
      <c r="F2286" s="1066"/>
      <c r="G2286" s="1067"/>
      <c r="I2286" s="2"/>
      <c r="K2286" s="1072"/>
    </row>
    <row r="2287" spans="1:11" x14ac:dyDescent="0.2">
      <c r="A2287" s="977"/>
      <c r="B2287" s="979"/>
      <c r="C2287" s="1069"/>
      <c r="D2287" s="1072"/>
      <c r="E2287" s="1070"/>
      <c r="F2287" s="1066"/>
      <c r="G2287" s="1067"/>
      <c r="I2287" s="2"/>
      <c r="K2287" s="1072"/>
    </row>
    <row r="2288" spans="1:11" x14ac:dyDescent="0.2">
      <c r="A2288" s="977"/>
      <c r="B2288" s="979"/>
      <c r="C2288" s="1069"/>
      <c r="D2288" s="1072"/>
      <c r="E2288" s="1070"/>
      <c r="F2288" s="1066"/>
      <c r="G2288" s="1067"/>
      <c r="I2288" s="2"/>
      <c r="K2288" s="1072"/>
    </row>
    <row r="2289" spans="1:11" x14ac:dyDescent="0.2">
      <c r="A2289" s="977"/>
      <c r="B2289" s="979"/>
      <c r="C2289" s="1069"/>
      <c r="D2289" s="1072"/>
      <c r="E2289" s="1070"/>
      <c r="F2289" s="1066"/>
      <c r="G2289" s="1067"/>
      <c r="I2289" s="2"/>
      <c r="K2289" s="1072"/>
    </row>
    <row r="2290" spans="1:11" x14ac:dyDescent="0.2">
      <c r="A2290" s="977"/>
      <c r="B2290" s="979"/>
      <c r="C2290" s="1069"/>
      <c r="D2290" s="1072"/>
      <c r="E2290" s="1070"/>
      <c r="F2290" s="1066"/>
      <c r="G2290" s="1067"/>
      <c r="I2290" s="2"/>
      <c r="K2290" s="1072"/>
    </row>
    <row r="2291" spans="1:11" x14ac:dyDescent="0.2">
      <c r="A2291" s="977"/>
      <c r="B2291" s="979"/>
      <c r="C2291" s="1069"/>
      <c r="D2291" s="1072"/>
      <c r="E2291" s="1070"/>
      <c r="F2291" s="1066"/>
      <c r="G2291" s="1067"/>
      <c r="I2291" s="2"/>
      <c r="K2291" s="1072"/>
    </row>
    <row r="2292" spans="1:11" x14ac:dyDescent="0.2">
      <c r="A2292" s="977"/>
      <c r="B2292" s="979"/>
      <c r="C2292" s="1069"/>
      <c r="D2292" s="1072"/>
      <c r="E2292" s="1070"/>
      <c r="F2292" s="1066"/>
      <c r="G2292" s="1067"/>
      <c r="I2292" s="2"/>
      <c r="K2292" s="1072"/>
    </row>
    <row r="2293" spans="1:11" x14ac:dyDescent="0.2">
      <c r="A2293" s="977"/>
      <c r="B2293" s="979"/>
      <c r="C2293" s="1069"/>
      <c r="D2293" s="1072"/>
      <c r="E2293" s="1070"/>
      <c r="F2293" s="1066"/>
      <c r="G2293" s="1067"/>
      <c r="I2293" s="2"/>
      <c r="K2293" s="1072"/>
    </row>
    <row r="2294" spans="1:11" x14ac:dyDescent="0.2">
      <c r="A2294" s="977"/>
      <c r="B2294" s="979"/>
      <c r="C2294" s="1069"/>
      <c r="D2294" s="1072"/>
      <c r="E2294" s="1070"/>
      <c r="F2294" s="1066"/>
      <c r="G2294" s="1067"/>
      <c r="I2294" s="2"/>
      <c r="K2294" s="1072"/>
    </row>
    <row r="2295" spans="1:11" x14ac:dyDescent="0.2">
      <c r="A2295" s="977"/>
      <c r="B2295" s="979"/>
      <c r="C2295" s="1069"/>
      <c r="D2295" s="1072"/>
      <c r="E2295" s="1070"/>
      <c r="F2295" s="1066"/>
      <c r="G2295" s="1067"/>
      <c r="I2295" s="2"/>
      <c r="K2295" s="1072"/>
    </row>
    <row r="2296" spans="1:11" x14ac:dyDescent="0.2">
      <c r="A2296" s="977"/>
      <c r="B2296" s="979"/>
      <c r="C2296" s="1069"/>
      <c r="D2296" s="1072"/>
      <c r="E2296" s="1070"/>
      <c r="F2296" s="1066"/>
      <c r="G2296" s="1067"/>
      <c r="I2296" s="2"/>
      <c r="K2296" s="1072"/>
    </row>
    <row r="2297" spans="1:11" x14ac:dyDescent="0.2">
      <c r="A2297" s="977"/>
      <c r="B2297" s="979"/>
      <c r="C2297" s="1069"/>
      <c r="D2297" s="1072"/>
      <c r="E2297" s="1070"/>
      <c r="F2297" s="1066"/>
      <c r="G2297" s="1067"/>
      <c r="I2297" s="2"/>
      <c r="K2297" s="1072"/>
    </row>
    <row r="2298" spans="1:11" x14ac:dyDescent="0.2">
      <c r="A2298" s="977"/>
      <c r="B2298" s="979"/>
      <c r="C2298" s="1069"/>
      <c r="D2298" s="1072"/>
      <c r="E2298" s="1070"/>
      <c r="F2298" s="1066"/>
      <c r="G2298" s="1067"/>
      <c r="I2298" s="2"/>
      <c r="K2298" s="1072"/>
    </row>
    <row r="2299" spans="1:11" x14ac:dyDescent="0.2">
      <c r="A2299" s="977"/>
      <c r="B2299" s="979"/>
      <c r="C2299" s="1069"/>
      <c r="D2299" s="1072"/>
      <c r="E2299" s="1070"/>
      <c r="F2299" s="1066"/>
      <c r="G2299" s="1067"/>
      <c r="I2299" s="2"/>
      <c r="K2299" s="1072"/>
    </row>
    <row r="2300" spans="1:11" x14ac:dyDescent="0.2">
      <c r="A2300" s="977"/>
      <c r="B2300" s="979"/>
      <c r="C2300" s="1069"/>
      <c r="D2300" s="1072"/>
      <c r="E2300" s="1070"/>
      <c r="F2300" s="1066"/>
      <c r="G2300" s="1067"/>
      <c r="I2300" s="2"/>
      <c r="K2300" s="1072"/>
    </row>
    <row r="2301" spans="1:11" x14ac:dyDescent="0.2">
      <c r="A2301" s="977"/>
      <c r="B2301" s="979"/>
      <c r="C2301" s="1069"/>
      <c r="D2301" s="1072"/>
      <c r="E2301" s="1070"/>
      <c r="F2301" s="1066"/>
      <c r="G2301" s="1067"/>
      <c r="I2301" s="2"/>
      <c r="K2301" s="1072"/>
    </row>
    <row r="2302" spans="1:11" x14ac:dyDescent="0.2">
      <c r="A2302" s="977"/>
      <c r="B2302" s="979"/>
      <c r="C2302" s="1069"/>
      <c r="D2302" s="1072"/>
      <c r="E2302" s="1070"/>
      <c r="F2302" s="1066"/>
      <c r="G2302" s="1067"/>
      <c r="I2302" s="2"/>
      <c r="K2302" s="1072"/>
    </row>
    <row r="2303" spans="1:11" x14ac:dyDescent="0.2">
      <c r="A2303" s="977"/>
      <c r="B2303" s="979"/>
      <c r="C2303" s="1069"/>
      <c r="D2303" s="1072"/>
      <c r="E2303" s="1070"/>
      <c r="F2303" s="1066"/>
      <c r="G2303" s="1067"/>
      <c r="I2303" s="2"/>
      <c r="K2303" s="1072"/>
    </row>
    <row r="2304" spans="1:11" x14ac:dyDescent="0.2">
      <c r="A2304" s="977"/>
      <c r="B2304" s="979"/>
      <c r="C2304" s="1069"/>
      <c r="D2304" s="1072"/>
      <c r="E2304" s="1070"/>
      <c r="F2304" s="1066"/>
      <c r="G2304" s="1067"/>
      <c r="I2304" s="2"/>
      <c r="K2304" s="1072"/>
    </row>
    <row r="2305" spans="1:11" x14ac:dyDescent="0.2">
      <c r="A2305" s="977"/>
      <c r="B2305" s="979"/>
      <c r="C2305" s="1069"/>
      <c r="D2305" s="1072"/>
      <c r="E2305" s="1070"/>
      <c r="F2305" s="1066"/>
      <c r="G2305" s="1067"/>
      <c r="I2305" s="2"/>
      <c r="K2305" s="1072"/>
    </row>
    <row r="2306" spans="1:11" x14ac:dyDescent="0.2">
      <c r="A2306" s="977"/>
      <c r="B2306" s="979"/>
      <c r="C2306" s="1069"/>
      <c r="D2306" s="1072"/>
      <c r="E2306" s="1070"/>
      <c r="F2306" s="1066"/>
      <c r="G2306" s="1067"/>
      <c r="I2306" s="2"/>
      <c r="K2306" s="1072"/>
    </row>
    <row r="2307" spans="1:11" x14ac:dyDescent="0.2">
      <c r="A2307" s="977"/>
      <c r="B2307" s="979"/>
      <c r="C2307" s="1069"/>
      <c r="D2307" s="1072"/>
      <c r="E2307" s="1070"/>
      <c r="F2307" s="1066"/>
      <c r="G2307" s="1067"/>
      <c r="I2307" s="2"/>
      <c r="K2307" s="1072"/>
    </row>
    <row r="2308" spans="1:11" x14ac:dyDescent="0.2">
      <c r="A2308" s="977"/>
      <c r="B2308" s="979"/>
      <c r="C2308" s="1069"/>
      <c r="D2308" s="1072"/>
      <c r="E2308" s="1070"/>
      <c r="F2308" s="1066"/>
      <c r="G2308" s="1067"/>
      <c r="I2308" s="2"/>
      <c r="K2308" s="1072"/>
    </row>
    <row r="2309" spans="1:11" x14ac:dyDescent="0.2">
      <c r="A2309" s="977"/>
      <c r="B2309" s="979"/>
      <c r="C2309" s="1069"/>
      <c r="D2309" s="1072"/>
      <c r="E2309" s="1070"/>
      <c r="F2309" s="1066"/>
      <c r="G2309" s="1067"/>
      <c r="I2309" s="2"/>
      <c r="K2309" s="1072"/>
    </row>
    <row r="2310" spans="1:11" x14ac:dyDescent="0.2">
      <c r="A2310" s="977"/>
      <c r="B2310" s="979"/>
      <c r="C2310" s="1069"/>
      <c r="D2310" s="1072"/>
      <c r="E2310" s="1070"/>
      <c r="F2310" s="1066"/>
      <c r="G2310" s="1067"/>
      <c r="I2310" s="2"/>
      <c r="K2310" s="1072"/>
    </row>
    <row r="2311" spans="1:11" x14ac:dyDescent="0.2">
      <c r="A2311" s="977"/>
      <c r="B2311" s="979"/>
      <c r="C2311" s="1069"/>
      <c r="D2311" s="1072"/>
      <c r="E2311" s="1070"/>
      <c r="F2311" s="1066"/>
      <c r="G2311" s="1067"/>
      <c r="I2311" s="2"/>
      <c r="K2311" s="1072"/>
    </row>
    <row r="2312" spans="1:11" x14ac:dyDescent="0.2">
      <c r="A2312" s="977"/>
      <c r="B2312" s="979"/>
      <c r="C2312" s="1069"/>
      <c r="D2312" s="1072"/>
      <c r="E2312" s="1070"/>
      <c r="F2312" s="1066"/>
      <c r="G2312" s="1067"/>
      <c r="I2312" s="2"/>
      <c r="K2312" s="1072"/>
    </row>
    <row r="2313" spans="1:11" x14ac:dyDescent="0.2">
      <c r="A2313" s="977"/>
      <c r="B2313" s="979"/>
      <c r="C2313" s="1069"/>
      <c r="D2313" s="1072"/>
      <c r="E2313" s="1070"/>
      <c r="F2313" s="1066"/>
      <c r="G2313" s="1067"/>
      <c r="I2313" s="2"/>
      <c r="K2313" s="1072"/>
    </row>
    <row r="2314" spans="1:11" x14ac:dyDescent="0.2">
      <c r="A2314" s="977"/>
      <c r="B2314" s="979"/>
      <c r="C2314" s="1069"/>
      <c r="D2314" s="1072"/>
      <c r="E2314" s="1070"/>
      <c r="F2314" s="1066"/>
      <c r="G2314" s="1067"/>
      <c r="I2314" s="2"/>
      <c r="K2314" s="1072"/>
    </row>
    <row r="2315" spans="1:11" x14ac:dyDescent="0.2">
      <c r="A2315" s="977"/>
      <c r="B2315" s="979"/>
      <c r="C2315" s="1069"/>
      <c r="D2315" s="1072"/>
      <c r="E2315" s="1070"/>
      <c r="F2315" s="1066"/>
      <c r="G2315" s="1067"/>
      <c r="I2315" s="2"/>
      <c r="K2315" s="1072"/>
    </row>
    <row r="2316" spans="1:11" x14ac:dyDescent="0.2">
      <c r="A2316" s="977"/>
      <c r="B2316" s="979"/>
      <c r="C2316" s="1069"/>
      <c r="D2316" s="1072"/>
      <c r="E2316" s="1070"/>
      <c r="F2316" s="1066"/>
      <c r="G2316" s="1067"/>
      <c r="I2316" s="2"/>
      <c r="K2316" s="1072"/>
    </row>
    <row r="2317" spans="1:11" x14ac:dyDescent="0.2">
      <c r="A2317" s="977"/>
      <c r="B2317" s="979"/>
      <c r="C2317" s="1069"/>
      <c r="D2317" s="1072"/>
      <c r="E2317" s="1070"/>
      <c r="F2317" s="1066"/>
      <c r="G2317" s="1067"/>
      <c r="I2317" s="2"/>
      <c r="K2317" s="1072"/>
    </row>
    <row r="2318" spans="1:11" x14ac:dyDescent="0.2">
      <c r="A2318" s="977"/>
      <c r="B2318" s="979"/>
      <c r="C2318" s="1069"/>
      <c r="D2318" s="1072"/>
      <c r="E2318" s="1070"/>
      <c r="F2318" s="1066"/>
      <c r="G2318" s="1067"/>
      <c r="I2318" s="2"/>
      <c r="K2318" s="1072"/>
    </row>
    <row r="2319" spans="1:11" x14ac:dyDescent="0.2">
      <c r="A2319" s="977"/>
      <c r="B2319" s="979"/>
      <c r="C2319" s="1069"/>
      <c r="D2319" s="1072"/>
      <c r="E2319" s="1070"/>
      <c r="F2319" s="1066"/>
      <c r="G2319" s="1067"/>
      <c r="I2319" s="2"/>
      <c r="K2319" s="1072"/>
    </row>
    <row r="2320" spans="1:11" x14ac:dyDescent="0.2">
      <c r="A2320" s="977"/>
      <c r="B2320" s="979"/>
      <c r="C2320" s="1069"/>
      <c r="D2320" s="1072"/>
      <c r="E2320" s="1070"/>
      <c r="F2320" s="1066"/>
      <c r="G2320" s="1067"/>
      <c r="I2320" s="2"/>
      <c r="K2320" s="1072"/>
    </row>
    <row r="2321" spans="1:11" x14ac:dyDescent="0.2">
      <c r="A2321" s="977"/>
      <c r="B2321" s="979"/>
      <c r="C2321" s="1069"/>
      <c r="D2321" s="1072"/>
      <c r="E2321" s="1070"/>
      <c r="F2321" s="1066"/>
      <c r="G2321" s="1067"/>
      <c r="I2321" s="2"/>
      <c r="K2321" s="1072"/>
    </row>
    <row r="2322" spans="1:11" x14ac:dyDescent="0.2">
      <c r="A2322" s="977"/>
      <c r="B2322" s="979"/>
      <c r="C2322" s="1069"/>
      <c r="D2322" s="1072"/>
      <c r="E2322" s="1070"/>
      <c r="F2322" s="1066"/>
      <c r="G2322" s="1067"/>
      <c r="I2322" s="2"/>
      <c r="K2322" s="1072"/>
    </row>
    <row r="2323" spans="1:11" x14ac:dyDescent="0.2">
      <c r="A2323" s="977"/>
      <c r="B2323" s="979"/>
      <c r="C2323" s="1069"/>
      <c r="D2323" s="1072"/>
      <c r="E2323" s="1070"/>
      <c r="F2323" s="1066"/>
      <c r="G2323" s="1067"/>
      <c r="I2323" s="2"/>
      <c r="K2323" s="1072"/>
    </row>
    <row r="2324" spans="1:11" x14ac:dyDescent="0.2">
      <c r="A2324" s="977"/>
      <c r="B2324" s="979"/>
      <c r="C2324" s="1069"/>
      <c r="D2324" s="1072"/>
      <c r="E2324" s="1070"/>
      <c r="F2324" s="1066"/>
      <c r="G2324" s="1067"/>
      <c r="I2324" s="2"/>
      <c r="K2324" s="1072"/>
    </row>
    <row r="2325" spans="1:11" x14ac:dyDescent="0.2">
      <c r="A2325" s="977"/>
      <c r="B2325" s="979"/>
      <c r="C2325" s="1069"/>
      <c r="D2325" s="1072"/>
      <c r="E2325" s="1070"/>
      <c r="F2325" s="1066"/>
      <c r="G2325" s="1067"/>
      <c r="I2325" s="2"/>
      <c r="K2325" s="1072"/>
    </row>
    <row r="2326" spans="1:11" x14ac:dyDescent="0.2">
      <c r="A2326" s="977"/>
      <c r="B2326" s="979"/>
      <c r="C2326" s="1069"/>
      <c r="D2326" s="1072"/>
      <c r="E2326" s="1070"/>
      <c r="F2326" s="1066"/>
      <c r="G2326" s="1067"/>
      <c r="I2326" s="2"/>
      <c r="K2326" s="1072"/>
    </row>
    <row r="2327" spans="1:11" x14ac:dyDescent="0.2">
      <c r="A2327" s="977"/>
      <c r="B2327" s="979"/>
      <c r="C2327" s="1069"/>
      <c r="D2327" s="1072"/>
      <c r="E2327" s="1070"/>
      <c r="F2327" s="1066"/>
      <c r="G2327" s="1067"/>
      <c r="I2327" s="2"/>
      <c r="K2327" s="1072"/>
    </row>
    <row r="2328" spans="1:11" x14ac:dyDescent="0.2">
      <c r="A2328" s="977"/>
      <c r="B2328" s="979"/>
      <c r="C2328" s="1069"/>
      <c r="D2328" s="1072"/>
      <c r="E2328" s="1070"/>
      <c r="F2328" s="1066"/>
      <c r="G2328" s="1067"/>
      <c r="I2328" s="2"/>
      <c r="K2328" s="1072"/>
    </row>
    <row r="2329" spans="1:11" x14ac:dyDescent="0.2">
      <c r="A2329" s="977"/>
      <c r="B2329" s="979"/>
      <c r="C2329" s="1069"/>
      <c r="D2329" s="1072"/>
      <c r="E2329" s="1070"/>
      <c r="F2329" s="1066"/>
      <c r="G2329" s="1067"/>
      <c r="I2329" s="2"/>
      <c r="K2329" s="1072"/>
    </row>
    <row r="2330" spans="1:11" x14ac:dyDescent="0.2">
      <c r="A2330" s="977"/>
      <c r="B2330" s="979"/>
      <c r="C2330" s="1069"/>
      <c r="D2330" s="1072"/>
      <c r="E2330" s="1070"/>
      <c r="F2330" s="1066"/>
      <c r="G2330" s="1067"/>
      <c r="I2330" s="2"/>
      <c r="K2330" s="1072"/>
    </row>
    <row r="2331" spans="1:11" x14ac:dyDescent="0.2">
      <c r="A2331" s="977"/>
      <c r="B2331" s="979"/>
      <c r="C2331" s="1069"/>
      <c r="D2331" s="1072"/>
      <c r="E2331" s="1070"/>
      <c r="F2331" s="1066"/>
      <c r="G2331" s="1067"/>
      <c r="I2331" s="2"/>
      <c r="K2331" s="1072"/>
    </row>
    <row r="2332" spans="1:11" x14ac:dyDescent="0.2">
      <c r="A2332" s="977"/>
      <c r="B2332" s="979"/>
      <c r="C2332" s="1069"/>
      <c r="D2332" s="1072"/>
      <c r="E2332" s="1070"/>
      <c r="F2332" s="1066"/>
      <c r="G2332" s="1067"/>
      <c r="I2332" s="2"/>
      <c r="K2332" s="1072"/>
    </row>
    <row r="2333" spans="1:11" x14ac:dyDescent="0.2">
      <c r="A2333" s="977"/>
      <c r="B2333" s="979"/>
      <c r="C2333" s="1069"/>
      <c r="D2333" s="1072"/>
      <c r="E2333" s="1070"/>
      <c r="F2333" s="1066"/>
      <c r="G2333" s="1067"/>
      <c r="I2333" s="2"/>
      <c r="K2333" s="1072"/>
    </row>
    <row r="2334" spans="1:11" x14ac:dyDescent="0.2">
      <c r="A2334" s="977"/>
      <c r="B2334" s="979"/>
      <c r="C2334" s="1069"/>
      <c r="D2334" s="1072"/>
      <c r="E2334" s="1070"/>
      <c r="F2334" s="1066"/>
      <c r="G2334" s="1067"/>
      <c r="I2334" s="2"/>
      <c r="K2334" s="1072"/>
    </row>
    <row r="2335" spans="1:11" x14ac:dyDescent="0.2">
      <c r="A2335" s="977"/>
      <c r="B2335" s="979"/>
      <c r="C2335" s="1069"/>
      <c r="D2335" s="1072"/>
      <c r="E2335" s="1070"/>
      <c r="F2335" s="1066"/>
      <c r="G2335" s="1067"/>
      <c r="I2335" s="2"/>
      <c r="K2335" s="1072"/>
    </row>
    <row r="2336" spans="1:11" x14ac:dyDescent="0.2">
      <c r="A2336" s="977"/>
      <c r="B2336" s="979"/>
      <c r="C2336" s="1069"/>
      <c r="D2336" s="1072"/>
      <c r="E2336" s="1070"/>
      <c r="F2336" s="1066"/>
      <c r="G2336" s="1067"/>
      <c r="I2336" s="2"/>
      <c r="K2336" s="1072"/>
    </row>
    <row r="2337" spans="1:11" x14ac:dyDescent="0.2">
      <c r="A2337" s="977"/>
      <c r="B2337" s="979"/>
      <c r="C2337" s="1069"/>
      <c r="D2337" s="1072"/>
      <c r="E2337" s="1070"/>
      <c r="F2337" s="1066"/>
      <c r="G2337" s="1067"/>
      <c r="I2337" s="2"/>
      <c r="K2337" s="1072"/>
    </row>
    <row r="2338" spans="1:11" x14ac:dyDescent="0.2">
      <c r="A2338" s="977"/>
      <c r="B2338" s="979"/>
      <c r="C2338" s="1069"/>
      <c r="D2338" s="1072"/>
      <c r="E2338" s="1070"/>
      <c r="F2338" s="1066"/>
      <c r="G2338" s="1067"/>
      <c r="I2338" s="2"/>
      <c r="K2338" s="1072"/>
    </row>
    <row r="2339" spans="1:11" x14ac:dyDescent="0.2">
      <c r="A2339" s="977"/>
      <c r="B2339" s="979"/>
      <c r="C2339" s="1069"/>
      <c r="D2339" s="1072"/>
      <c r="E2339" s="1070"/>
      <c r="F2339" s="1066"/>
      <c r="G2339" s="1067"/>
      <c r="I2339" s="2"/>
      <c r="K2339" s="1072"/>
    </row>
    <row r="2340" spans="1:11" x14ac:dyDescent="0.2">
      <c r="A2340" s="977"/>
      <c r="B2340" s="979"/>
      <c r="C2340" s="1069"/>
      <c r="D2340" s="1072"/>
      <c r="E2340" s="1070"/>
      <c r="F2340" s="1066"/>
      <c r="G2340" s="1067"/>
      <c r="I2340" s="2"/>
      <c r="K2340" s="1072"/>
    </row>
    <row r="2341" spans="1:11" x14ac:dyDescent="0.2">
      <c r="A2341" s="977"/>
      <c r="B2341" s="979"/>
      <c r="C2341" s="1069"/>
      <c r="D2341" s="1072"/>
      <c r="E2341" s="1070"/>
      <c r="F2341" s="1066"/>
      <c r="G2341" s="1067"/>
      <c r="I2341" s="2"/>
      <c r="K2341" s="1072"/>
    </row>
    <row r="2342" spans="1:11" x14ac:dyDescent="0.2">
      <c r="A2342" s="977"/>
      <c r="B2342" s="979"/>
      <c r="C2342" s="1069"/>
      <c r="D2342" s="1072"/>
      <c r="E2342" s="1070"/>
      <c r="F2342" s="1066"/>
      <c r="G2342" s="1067"/>
      <c r="I2342" s="2"/>
      <c r="K2342" s="1072"/>
    </row>
    <row r="2343" spans="1:11" x14ac:dyDescent="0.2">
      <c r="A2343" s="977"/>
      <c r="B2343" s="979"/>
      <c r="C2343" s="1069"/>
      <c r="D2343" s="1072"/>
      <c r="E2343" s="1070"/>
      <c r="F2343" s="1066"/>
      <c r="G2343" s="1067"/>
      <c r="I2343" s="2"/>
      <c r="K2343" s="1072"/>
    </row>
    <row r="2344" spans="1:11" x14ac:dyDescent="0.2">
      <c r="A2344" s="977"/>
      <c r="B2344" s="979"/>
      <c r="C2344" s="1069"/>
      <c r="D2344" s="1072"/>
      <c r="E2344" s="1070"/>
      <c r="F2344" s="1066"/>
      <c r="G2344" s="1067"/>
      <c r="I2344" s="2"/>
      <c r="K2344" s="1072"/>
    </row>
    <row r="2345" spans="1:11" x14ac:dyDescent="0.2">
      <c r="A2345" s="977"/>
      <c r="B2345" s="979"/>
      <c r="C2345" s="1069"/>
      <c r="D2345" s="1072"/>
      <c r="E2345" s="1070"/>
      <c r="F2345" s="1066"/>
      <c r="G2345" s="1067"/>
      <c r="I2345" s="2"/>
      <c r="K2345" s="1072"/>
    </row>
    <row r="2346" spans="1:11" x14ac:dyDescent="0.2">
      <c r="A2346" s="977"/>
      <c r="B2346" s="979"/>
      <c r="C2346" s="1069"/>
      <c r="D2346" s="1072"/>
      <c r="E2346" s="1070"/>
      <c r="F2346" s="1066"/>
      <c r="G2346" s="1067"/>
      <c r="I2346" s="2"/>
      <c r="K2346" s="1072"/>
    </row>
    <row r="2347" spans="1:11" x14ac:dyDescent="0.2">
      <c r="A2347" s="977"/>
      <c r="B2347" s="979"/>
      <c r="C2347" s="1069"/>
      <c r="D2347" s="1072"/>
      <c r="E2347" s="1070"/>
      <c r="F2347" s="1066"/>
      <c r="G2347" s="1067"/>
      <c r="I2347" s="2"/>
      <c r="K2347" s="1072"/>
    </row>
    <row r="2348" spans="1:11" x14ac:dyDescent="0.2">
      <c r="A2348" s="977"/>
      <c r="B2348" s="979"/>
      <c r="C2348" s="1069"/>
      <c r="D2348" s="1072"/>
      <c r="E2348" s="1070"/>
      <c r="F2348" s="1066"/>
      <c r="G2348" s="1067"/>
      <c r="I2348" s="2"/>
      <c r="K2348" s="1072"/>
    </row>
    <row r="2349" spans="1:11" x14ac:dyDescent="0.2">
      <c r="A2349" s="977"/>
      <c r="B2349" s="979"/>
      <c r="C2349" s="1069"/>
      <c r="D2349" s="1072"/>
      <c r="E2349" s="1070"/>
      <c r="F2349" s="1066"/>
      <c r="G2349" s="1067"/>
      <c r="I2349" s="2"/>
      <c r="K2349" s="1072"/>
    </row>
    <row r="2350" spans="1:11" x14ac:dyDescent="0.2">
      <c r="A2350" s="977"/>
      <c r="B2350" s="979"/>
      <c r="C2350" s="1069"/>
      <c r="D2350" s="1072"/>
      <c r="E2350" s="1070"/>
      <c r="F2350" s="1066"/>
      <c r="G2350" s="1067"/>
      <c r="I2350" s="2"/>
      <c r="K2350" s="1072"/>
    </row>
    <row r="2351" spans="1:11" x14ac:dyDescent="0.2">
      <c r="A2351" s="977"/>
      <c r="B2351" s="979"/>
      <c r="C2351" s="1069"/>
      <c r="D2351" s="1072"/>
      <c r="E2351" s="1070"/>
      <c r="F2351" s="1066"/>
      <c r="G2351" s="1067"/>
      <c r="I2351" s="2"/>
      <c r="K2351" s="1072"/>
    </row>
    <row r="2352" spans="1:11" x14ac:dyDescent="0.2">
      <c r="A2352" s="977"/>
      <c r="B2352" s="979"/>
      <c r="C2352" s="1069"/>
      <c r="D2352" s="1072"/>
      <c r="E2352" s="1070"/>
      <c r="F2352" s="1066"/>
      <c r="G2352" s="1067"/>
      <c r="I2352" s="2"/>
      <c r="K2352" s="1072"/>
    </row>
    <row r="2353" spans="1:11" x14ac:dyDescent="0.2">
      <c r="A2353" s="977"/>
      <c r="B2353" s="979"/>
      <c r="C2353" s="1069"/>
      <c r="D2353" s="1072"/>
      <c r="E2353" s="1070"/>
      <c r="F2353" s="1066"/>
      <c r="G2353" s="1067"/>
      <c r="I2353" s="2"/>
      <c r="K2353" s="1072"/>
    </row>
    <row r="2354" spans="1:11" x14ac:dyDescent="0.2">
      <c r="A2354" s="977"/>
      <c r="B2354" s="979"/>
      <c r="C2354" s="1069"/>
      <c r="D2354" s="1072"/>
      <c r="E2354" s="1070"/>
      <c r="F2354" s="1066"/>
      <c r="G2354" s="1067"/>
      <c r="I2354" s="2"/>
      <c r="K2354" s="1072"/>
    </row>
    <row r="2355" spans="1:11" x14ac:dyDescent="0.2">
      <c r="A2355" s="977"/>
      <c r="B2355" s="979"/>
      <c r="C2355" s="1069"/>
      <c r="D2355" s="1072"/>
      <c r="E2355" s="1070"/>
      <c r="F2355" s="1066"/>
      <c r="G2355" s="1067"/>
      <c r="I2355" s="2"/>
      <c r="K2355" s="1072"/>
    </row>
    <row r="2356" spans="1:11" x14ac:dyDescent="0.2">
      <c r="A2356" s="977"/>
      <c r="B2356" s="979"/>
      <c r="C2356" s="1069"/>
      <c r="D2356" s="1072"/>
      <c r="E2356" s="1070"/>
      <c r="F2356" s="1066"/>
      <c r="G2356" s="1067"/>
      <c r="I2356" s="2"/>
      <c r="K2356" s="1072"/>
    </row>
    <row r="2357" spans="1:11" x14ac:dyDescent="0.2">
      <c r="A2357" s="977"/>
      <c r="B2357" s="979"/>
      <c r="C2357" s="1069"/>
      <c r="D2357" s="1072"/>
      <c r="E2357" s="1070"/>
      <c r="F2357" s="1066"/>
      <c r="G2357" s="1067"/>
      <c r="I2357" s="2"/>
      <c r="K2357" s="1072"/>
    </row>
    <row r="2358" spans="1:11" x14ac:dyDescent="0.2">
      <c r="A2358" s="977"/>
      <c r="B2358" s="979"/>
      <c r="C2358" s="1069"/>
      <c r="D2358" s="1072"/>
      <c r="E2358" s="1070"/>
      <c r="F2358" s="1066"/>
      <c r="G2358" s="1067"/>
      <c r="I2358" s="2"/>
      <c r="K2358" s="1072"/>
    </row>
    <row r="2359" spans="1:11" x14ac:dyDescent="0.2">
      <c r="A2359" s="977"/>
      <c r="B2359" s="979"/>
      <c r="C2359" s="1069"/>
      <c r="D2359" s="1072"/>
      <c r="E2359" s="1070"/>
      <c r="F2359" s="1066"/>
      <c r="G2359" s="1067"/>
      <c r="I2359" s="2"/>
      <c r="K2359" s="1072"/>
    </row>
    <row r="2360" spans="1:11" x14ac:dyDescent="0.2">
      <c r="A2360" s="977"/>
      <c r="B2360" s="979"/>
      <c r="C2360" s="1069"/>
      <c r="D2360" s="1072"/>
      <c r="E2360" s="1070"/>
      <c r="F2360" s="1066"/>
      <c r="G2360" s="1067"/>
      <c r="I2360" s="2"/>
      <c r="K2360" s="1072"/>
    </row>
    <row r="2361" spans="1:11" x14ac:dyDescent="0.2">
      <c r="A2361" s="977"/>
      <c r="B2361" s="979"/>
      <c r="C2361" s="1069"/>
      <c r="D2361" s="1072"/>
      <c r="E2361" s="1070"/>
      <c r="F2361" s="1066"/>
      <c r="G2361" s="1067"/>
      <c r="I2361" s="2"/>
      <c r="K2361" s="1072"/>
    </row>
    <row r="2362" spans="1:11" x14ac:dyDescent="0.2">
      <c r="A2362" s="977"/>
      <c r="B2362" s="979"/>
      <c r="C2362" s="1069"/>
      <c r="D2362" s="1072"/>
      <c r="E2362" s="1070"/>
      <c r="F2362" s="1066"/>
      <c r="G2362" s="1067"/>
      <c r="I2362" s="2"/>
      <c r="K2362" s="1072"/>
    </row>
    <row r="2363" spans="1:11" x14ac:dyDescent="0.2">
      <c r="A2363" s="977"/>
      <c r="B2363" s="979"/>
      <c r="C2363" s="1069"/>
      <c r="D2363" s="1072"/>
      <c r="E2363" s="1070"/>
      <c r="F2363" s="1066"/>
      <c r="G2363" s="1067"/>
      <c r="I2363" s="2"/>
      <c r="K2363" s="1072"/>
    </row>
    <row r="2364" spans="1:11" x14ac:dyDescent="0.2">
      <c r="A2364" s="977"/>
      <c r="B2364" s="979"/>
      <c r="C2364" s="1069"/>
      <c r="D2364" s="1072"/>
      <c r="E2364" s="1070"/>
      <c r="F2364" s="1066"/>
      <c r="G2364" s="1067"/>
      <c r="I2364" s="2"/>
      <c r="K2364" s="1072"/>
    </row>
    <row r="2365" spans="1:11" x14ac:dyDescent="0.2">
      <c r="A2365" s="977"/>
      <c r="B2365" s="979"/>
      <c r="C2365" s="1069"/>
      <c r="D2365" s="1072"/>
      <c r="E2365" s="1070"/>
      <c r="F2365" s="1066"/>
      <c r="G2365" s="1067"/>
      <c r="I2365" s="2"/>
      <c r="K2365" s="1072"/>
    </row>
    <row r="2366" spans="1:11" x14ac:dyDescent="0.2">
      <c r="A2366" s="977"/>
      <c r="B2366" s="979"/>
      <c r="C2366" s="1069"/>
      <c r="D2366" s="1072"/>
      <c r="E2366" s="1070"/>
      <c r="F2366" s="1066"/>
      <c r="G2366" s="1067"/>
      <c r="I2366" s="2"/>
      <c r="K2366" s="1072"/>
    </row>
    <row r="2367" spans="1:11" x14ac:dyDescent="0.2">
      <c r="A2367" s="977"/>
      <c r="B2367" s="979"/>
      <c r="C2367" s="1069"/>
      <c r="D2367" s="1072"/>
      <c r="E2367" s="1070"/>
      <c r="F2367" s="1066"/>
      <c r="G2367" s="1067"/>
      <c r="I2367" s="2"/>
      <c r="K2367" s="1072"/>
    </row>
    <row r="2368" spans="1:11" x14ac:dyDescent="0.2">
      <c r="A2368" s="977"/>
      <c r="B2368" s="979"/>
      <c r="C2368" s="1069"/>
      <c r="D2368" s="1072"/>
      <c r="E2368" s="1070"/>
      <c r="F2368" s="1066"/>
      <c r="G2368" s="1067"/>
      <c r="I2368" s="2"/>
      <c r="K2368" s="1072"/>
    </row>
    <row r="2369" spans="1:11" x14ac:dyDescent="0.2">
      <c r="A2369" s="977"/>
      <c r="B2369" s="979"/>
      <c r="C2369" s="1069"/>
      <c r="D2369" s="1072"/>
      <c r="E2369" s="1070"/>
      <c r="F2369" s="1066"/>
      <c r="G2369" s="1067"/>
      <c r="I2369" s="2"/>
      <c r="K2369" s="1072"/>
    </row>
    <row r="2370" spans="1:11" x14ac:dyDescent="0.2">
      <c r="A2370" s="977"/>
      <c r="B2370" s="979"/>
      <c r="C2370" s="1069"/>
      <c r="D2370" s="1072"/>
      <c r="E2370" s="1070"/>
      <c r="F2370" s="1066"/>
      <c r="G2370" s="1067"/>
      <c r="I2370" s="2"/>
      <c r="K2370" s="1072"/>
    </row>
    <row r="2371" spans="1:11" x14ac:dyDescent="0.2">
      <c r="A2371" s="977"/>
      <c r="B2371" s="979"/>
      <c r="C2371" s="1069"/>
      <c r="D2371" s="1072"/>
      <c r="E2371" s="1070"/>
      <c r="F2371" s="1066"/>
      <c r="G2371" s="1067"/>
      <c r="I2371" s="2"/>
      <c r="K2371" s="1072"/>
    </row>
    <row r="2372" spans="1:11" x14ac:dyDescent="0.2">
      <c r="A2372" s="977"/>
      <c r="B2372" s="979"/>
      <c r="C2372" s="1069"/>
      <c r="D2372" s="1072"/>
      <c r="E2372" s="1070"/>
      <c r="F2372" s="1066"/>
      <c r="G2372" s="1067"/>
      <c r="I2372" s="2"/>
      <c r="K2372" s="1072"/>
    </row>
    <row r="2373" spans="1:11" x14ac:dyDescent="0.2">
      <c r="A2373" s="977"/>
      <c r="B2373" s="979"/>
      <c r="C2373" s="1069"/>
      <c r="D2373" s="1072"/>
      <c r="E2373" s="1070"/>
      <c r="F2373" s="1066"/>
      <c r="G2373" s="1067"/>
      <c r="I2373" s="2"/>
      <c r="K2373" s="1072"/>
    </row>
    <row r="2374" spans="1:11" x14ac:dyDescent="0.2">
      <c r="A2374" s="977"/>
      <c r="B2374" s="979"/>
      <c r="C2374" s="1069"/>
      <c r="D2374" s="1072"/>
      <c r="E2374" s="1070"/>
      <c r="F2374" s="1066"/>
      <c r="G2374" s="1067"/>
      <c r="I2374" s="2"/>
      <c r="K2374" s="1072"/>
    </row>
    <row r="2375" spans="1:11" x14ac:dyDescent="0.2">
      <c r="A2375" s="977"/>
      <c r="B2375" s="979"/>
      <c r="C2375" s="1069"/>
      <c r="D2375" s="1072"/>
      <c r="E2375" s="1070"/>
      <c r="F2375" s="1066"/>
      <c r="G2375" s="1067"/>
      <c r="I2375" s="2"/>
      <c r="K2375" s="1072"/>
    </row>
    <row r="2376" spans="1:11" x14ac:dyDescent="0.2">
      <c r="A2376" s="977"/>
      <c r="B2376" s="979"/>
      <c r="C2376" s="1069"/>
      <c r="D2376" s="1072"/>
      <c r="E2376" s="1070"/>
      <c r="F2376" s="1066"/>
      <c r="G2376" s="1067"/>
      <c r="I2376" s="2"/>
      <c r="K2376" s="1072"/>
    </row>
    <row r="2377" spans="1:11" x14ac:dyDescent="0.2">
      <c r="A2377" s="977"/>
      <c r="B2377" s="979"/>
      <c r="C2377" s="1069"/>
      <c r="D2377" s="1072"/>
      <c r="E2377" s="1070"/>
      <c r="F2377" s="1066"/>
      <c r="G2377" s="1067"/>
      <c r="I2377" s="2"/>
      <c r="K2377" s="1072"/>
    </row>
    <row r="2378" spans="1:11" x14ac:dyDescent="0.2">
      <c r="A2378" s="977"/>
      <c r="B2378" s="979"/>
      <c r="C2378" s="1069"/>
      <c r="D2378" s="1072"/>
      <c r="E2378" s="1070"/>
      <c r="F2378" s="1066"/>
      <c r="G2378" s="1067"/>
      <c r="I2378" s="2"/>
      <c r="K2378" s="1072"/>
    </row>
    <row r="2379" spans="1:11" x14ac:dyDescent="0.2">
      <c r="A2379" s="977"/>
      <c r="B2379" s="979"/>
      <c r="C2379" s="1069"/>
      <c r="D2379" s="1072"/>
      <c r="E2379" s="1070"/>
      <c r="F2379" s="1066"/>
      <c r="G2379" s="1067"/>
      <c r="I2379" s="2"/>
      <c r="K2379" s="1072"/>
    </row>
    <row r="2380" spans="1:11" x14ac:dyDescent="0.2">
      <c r="A2380" s="977"/>
      <c r="B2380" s="979"/>
      <c r="C2380" s="1069"/>
      <c r="D2380" s="1072"/>
      <c r="E2380" s="1070"/>
      <c r="F2380" s="1066"/>
      <c r="G2380" s="1067"/>
      <c r="I2380" s="2"/>
      <c r="K2380" s="1072"/>
    </row>
    <row r="2381" spans="1:11" x14ac:dyDescent="0.2">
      <c r="A2381" s="977"/>
      <c r="B2381" s="979"/>
      <c r="C2381" s="1069"/>
      <c r="D2381" s="1072"/>
      <c r="E2381" s="1070"/>
      <c r="F2381" s="1066"/>
      <c r="G2381" s="1067"/>
      <c r="I2381" s="2"/>
      <c r="K2381" s="1072"/>
    </row>
    <row r="2382" spans="1:11" x14ac:dyDescent="0.2">
      <c r="A2382" s="977"/>
      <c r="B2382" s="979"/>
      <c r="C2382" s="1069"/>
      <c r="D2382" s="1072"/>
      <c r="E2382" s="1070"/>
      <c r="F2382" s="1066"/>
      <c r="G2382" s="1067"/>
      <c r="I2382" s="2"/>
      <c r="K2382" s="1072"/>
    </row>
    <row r="2383" spans="1:11" x14ac:dyDescent="0.2">
      <c r="A2383" s="977"/>
      <c r="B2383" s="979"/>
      <c r="C2383" s="1069"/>
      <c r="D2383" s="1072"/>
      <c r="E2383" s="1070"/>
      <c r="F2383" s="1066"/>
      <c r="G2383" s="1067"/>
      <c r="I2383" s="2"/>
      <c r="K2383" s="1072"/>
    </row>
    <row r="2384" spans="1:11" x14ac:dyDescent="0.2">
      <c r="A2384" s="977"/>
      <c r="B2384" s="979"/>
      <c r="C2384" s="1069"/>
      <c r="D2384" s="1072"/>
      <c r="E2384" s="1070"/>
      <c r="F2384" s="1066"/>
      <c r="G2384" s="1067"/>
      <c r="I2384" s="2"/>
      <c r="K2384" s="1072"/>
    </row>
    <row r="2385" spans="1:11" x14ac:dyDescent="0.2">
      <c r="A2385" s="977"/>
      <c r="B2385" s="979"/>
      <c r="C2385" s="1069"/>
      <c r="D2385" s="1072"/>
      <c r="E2385" s="1070"/>
      <c r="F2385" s="1066"/>
      <c r="G2385" s="1067"/>
      <c r="I2385" s="2"/>
      <c r="K2385" s="1072"/>
    </row>
    <row r="2386" spans="1:11" x14ac:dyDescent="0.2">
      <c r="A2386" s="977"/>
      <c r="B2386" s="979"/>
      <c r="C2386" s="1069"/>
      <c r="D2386" s="1072"/>
      <c r="E2386" s="1070"/>
      <c r="F2386" s="1066"/>
      <c r="G2386" s="1067"/>
      <c r="I2386" s="2"/>
      <c r="K2386" s="1072"/>
    </row>
    <row r="2387" spans="1:11" x14ac:dyDescent="0.2">
      <c r="A2387" s="977"/>
      <c r="B2387" s="979"/>
      <c r="C2387" s="1069"/>
      <c r="D2387" s="1072"/>
      <c r="E2387" s="1070"/>
      <c r="F2387" s="1066"/>
      <c r="G2387" s="1067"/>
      <c r="I2387" s="2"/>
      <c r="K2387" s="1072"/>
    </row>
    <row r="2388" spans="1:11" x14ac:dyDescent="0.2">
      <c r="A2388" s="977"/>
      <c r="B2388" s="979"/>
      <c r="C2388" s="1069"/>
      <c r="D2388" s="1072"/>
      <c r="E2388" s="1070"/>
      <c r="F2388" s="1066"/>
      <c r="G2388" s="1067"/>
      <c r="I2388" s="2"/>
      <c r="K2388" s="1072"/>
    </row>
    <row r="2389" spans="1:11" x14ac:dyDescent="0.2">
      <c r="A2389" s="977"/>
      <c r="B2389" s="979"/>
      <c r="C2389" s="1069"/>
      <c r="D2389" s="1072"/>
      <c r="E2389" s="1070"/>
      <c r="F2389" s="1066"/>
      <c r="G2389" s="1067"/>
      <c r="I2389" s="2"/>
      <c r="K2389" s="1072"/>
    </row>
    <row r="2390" spans="1:11" x14ac:dyDescent="0.2">
      <c r="A2390" s="977"/>
      <c r="B2390" s="979"/>
      <c r="C2390" s="1069"/>
      <c r="D2390" s="1072"/>
      <c r="E2390" s="1070"/>
      <c r="F2390" s="1066"/>
      <c r="G2390" s="1067"/>
      <c r="I2390" s="2"/>
      <c r="K2390" s="1072"/>
    </row>
    <row r="2391" spans="1:11" x14ac:dyDescent="0.2">
      <c r="A2391" s="977"/>
      <c r="B2391" s="979"/>
      <c r="C2391" s="1069"/>
      <c r="D2391" s="1072"/>
      <c r="E2391" s="1070"/>
      <c r="F2391" s="1066"/>
      <c r="G2391" s="1067"/>
      <c r="I2391" s="2"/>
      <c r="K2391" s="1072"/>
    </row>
    <row r="2392" spans="1:11" x14ac:dyDescent="0.2">
      <c r="A2392" s="977"/>
      <c r="B2392" s="979"/>
      <c r="C2392" s="1069"/>
      <c r="D2392" s="1072"/>
      <c r="E2392" s="1070"/>
      <c r="F2392" s="1066"/>
      <c r="G2392" s="1067"/>
      <c r="I2392" s="2"/>
      <c r="K2392" s="1072"/>
    </row>
    <row r="2393" spans="1:11" x14ac:dyDescent="0.2">
      <c r="A2393" s="977"/>
      <c r="B2393" s="979"/>
      <c r="C2393" s="1069"/>
      <c r="D2393" s="1072"/>
      <c r="E2393" s="1070"/>
      <c r="F2393" s="1066"/>
      <c r="G2393" s="1067"/>
      <c r="I2393" s="2"/>
      <c r="K2393" s="1072"/>
    </row>
    <row r="2394" spans="1:11" x14ac:dyDescent="0.2">
      <c r="A2394" s="977"/>
      <c r="B2394" s="979"/>
      <c r="C2394" s="1069"/>
      <c r="D2394" s="1072"/>
      <c r="E2394" s="1070"/>
      <c r="F2394" s="1066"/>
      <c r="G2394" s="1067"/>
      <c r="I2394" s="2"/>
      <c r="K2394" s="1072"/>
    </row>
    <row r="2395" spans="1:11" x14ac:dyDescent="0.2">
      <c r="A2395" s="977"/>
      <c r="B2395" s="979"/>
      <c r="C2395" s="1069"/>
      <c r="D2395" s="1072"/>
      <c r="E2395" s="1070"/>
      <c r="F2395" s="1066"/>
      <c r="G2395" s="1067"/>
      <c r="I2395" s="2"/>
      <c r="K2395" s="1072"/>
    </row>
    <row r="2396" spans="1:11" x14ac:dyDescent="0.2">
      <c r="A2396" s="977"/>
      <c r="B2396" s="979"/>
      <c r="C2396" s="1069"/>
      <c r="D2396" s="1072"/>
      <c r="E2396" s="1070"/>
      <c r="F2396" s="1066"/>
      <c r="G2396" s="1067"/>
      <c r="I2396" s="2"/>
      <c r="K2396" s="1072"/>
    </row>
    <row r="2397" spans="1:11" x14ac:dyDescent="0.2">
      <c r="A2397" s="977"/>
      <c r="B2397" s="979"/>
      <c r="C2397" s="1069"/>
      <c r="D2397" s="1072"/>
      <c r="E2397" s="1070"/>
      <c r="F2397" s="1066"/>
      <c r="G2397" s="1067"/>
      <c r="I2397" s="2"/>
      <c r="K2397" s="1072"/>
    </row>
    <row r="2398" spans="1:11" x14ac:dyDescent="0.2">
      <c r="A2398" s="977"/>
      <c r="B2398" s="979"/>
      <c r="C2398" s="1069"/>
      <c r="D2398" s="1072"/>
      <c r="E2398" s="1070"/>
      <c r="F2398" s="1066"/>
      <c r="G2398" s="1067"/>
      <c r="I2398" s="2"/>
      <c r="K2398" s="1072"/>
    </row>
    <row r="2399" spans="1:11" x14ac:dyDescent="0.2">
      <c r="A2399" s="977"/>
      <c r="B2399" s="979"/>
      <c r="C2399" s="1069"/>
      <c r="D2399" s="1072"/>
      <c r="E2399" s="1070"/>
      <c r="F2399" s="1066"/>
      <c r="G2399" s="1067"/>
      <c r="I2399" s="2"/>
      <c r="K2399" s="1072"/>
    </row>
    <row r="2400" spans="1:11" x14ac:dyDescent="0.2">
      <c r="A2400" s="977"/>
      <c r="B2400" s="979"/>
      <c r="C2400" s="1069"/>
      <c r="D2400" s="1072"/>
      <c r="E2400" s="1070"/>
      <c r="F2400" s="1066"/>
      <c r="G2400" s="1067"/>
      <c r="I2400" s="2"/>
      <c r="K2400" s="1072"/>
    </row>
    <row r="2401" spans="1:11" x14ac:dyDescent="0.2">
      <c r="A2401" s="977"/>
      <c r="B2401" s="979"/>
      <c r="C2401" s="1069"/>
      <c r="D2401" s="1072"/>
      <c r="E2401" s="1070"/>
      <c r="F2401" s="1066"/>
      <c r="G2401" s="1067"/>
      <c r="I2401" s="2"/>
      <c r="K2401" s="1072"/>
    </row>
    <row r="2402" spans="1:11" x14ac:dyDescent="0.2">
      <c r="A2402" s="977"/>
      <c r="B2402" s="979"/>
      <c r="C2402" s="1069"/>
      <c r="D2402" s="1072"/>
      <c r="E2402" s="1070"/>
      <c r="F2402" s="1066"/>
      <c r="G2402" s="1067"/>
      <c r="I2402" s="2"/>
      <c r="K2402" s="1072"/>
    </row>
    <row r="2403" spans="1:11" x14ac:dyDescent="0.2">
      <c r="A2403" s="977"/>
      <c r="B2403" s="979"/>
      <c r="C2403" s="1069"/>
      <c r="D2403" s="1072"/>
      <c r="E2403" s="1070"/>
      <c r="F2403" s="1066"/>
      <c r="G2403" s="1067"/>
      <c r="I2403" s="2"/>
      <c r="K2403" s="1072"/>
    </row>
    <row r="2404" spans="1:11" x14ac:dyDescent="0.2">
      <c r="A2404" s="977"/>
      <c r="B2404" s="979"/>
      <c r="C2404" s="1069"/>
      <c r="D2404" s="1072"/>
      <c r="E2404" s="1070"/>
      <c r="F2404" s="1066"/>
      <c r="G2404" s="1067"/>
      <c r="I2404" s="2"/>
      <c r="K2404" s="1072"/>
    </row>
    <row r="2405" spans="1:11" x14ac:dyDescent="0.2">
      <c r="A2405" s="977"/>
      <c r="B2405" s="979"/>
      <c r="C2405" s="1069"/>
      <c r="D2405" s="1072"/>
      <c r="E2405" s="1070"/>
      <c r="F2405" s="1066"/>
      <c r="G2405" s="1067"/>
      <c r="I2405" s="2"/>
      <c r="K2405" s="1072"/>
    </row>
    <row r="2406" spans="1:11" x14ac:dyDescent="0.2">
      <c r="A2406" s="977"/>
      <c r="B2406" s="979"/>
      <c r="C2406" s="1069"/>
      <c r="D2406" s="1072"/>
      <c r="E2406" s="1070"/>
      <c r="F2406" s="1066"/>
      <c r="G2406" s="1067"/>
      <c r="I2406" s="2"/>
      <c r="K2406" s="1072"/>
    </row>
    <row r="2407" spans="1:11" x14ac:dyDescent="0.2">
      <c r="A2407" s="977"/>
      <c r="B2407" s="979"/>
      <c r="C2407" s="1069"/>
      <c r="D2407" s="1072"/>
      <c r="E2407" s="1070"/>
      <c r="F2407" s="1066"/>
      <c r="G2407" s="1067"/>
      <c r="I2407" s="2"/>
      <c r="K2407" s="1072"/>
    </row>
    <row r="2408" spans="1:11" x14ac:dyDescent="0.2">
      <c r="A2408" s="977"/>
      <c r="B2408" s="979"/>
      <c r="C2408" s="1069"/>
      <c r="D2408" s="1072"/>
      <c r="E2408" s="1070"/>
      <c r="F2408" s="1066"/>
      <c r="G2408" s="1067"/>
      <c r="I2408" s="2"/>
      <c r="K2408" s="1072"/>
    </row>
    <row r="2409" spans="1:11" x14ac:dyDescent="0.2">
      <c r="A2409" s="977"/>
      <c r="B2409" s="979"/>
      <c r="C2409" s="1069"/>
      <c r="D2409" s="1072"/>
      <c r="E2409" s="1070"/>
      <c r="F2409" s="1066"/>
      <c r="G2409" s="1067"/>
      <c r="I2409" s="2"/>
      <c r="K2409" s="1072"/>
    </row>
    <row r="2410" spans="1:11" x14ac:dyDescent="0.2">
      <c r="A2410" s="977"/>
      <c r="B2410" s="979"/>
      <c r="C2410" s="1069"/>
      <c r="D2410" s="1072"/>
      <c r="E2410" s="1070"/>
      <c r="F2410" s="1066"/>
      <c r="G2410" s="1067"/>
      <c r="I2410" s="2"/>
      <c r="K2410" s="1072"/>
    </row>
    <row r="2411" spans="1:11" x14ac:dyDescent="0.2">
      <c r="A2411" s="977"/>
      <c r="B2411" s="979"/>
      <c r="C2411" s="1069"/>
      <c r="D2411" s="1072"/>
      <c r="E2411" s="1070"/>
      <c r="F2411" s="1066"/>
      <c r="G2411" s="1067"/>
      <c r="I2411" s="2"/>
      <c r="K2411" s="1072"/>
    </row>
    <row r="2412" spans="1:11" x14ac:dyDescent="0.2">
      <c r="A2412" s="977"/>
      <c r="B2412" s="979"/>
      <c r="C2412" s="1069"/>
      <c r="D2412" s="1072"/>
      <c r="E2412" s="1070"/>
      <c r="F2412" s="1066"/>
      <c r="G2412" s="1067"/>
      <c r="I2412" s="2"/>
      <c r="K2412" s="1072"/>
    </row>
    <row r="2413" spans="1:11" x14ac:dyDescent="0.2">
      <c r="A2413" s="977"/>
      <c r="B2413" s="979"/>
      <c r="C2413" s="1069"/>
      <c r="D2413" s="1072"/>
      <c r="E2413" s="1070"/>
      <c r="F2413" s="1066"/>
      <c r="G2413" s="1067"/>
      <c r="I2413" s="2"/>
      <c r="K2413" s="1072"/>
    </row>
    <row r="2414" spans="1:11" x14ac:dyDescent="0.2">
      <c r="A2414" s="977"/>
      <c r="B2414" s="979"/>
      <c r="C2414" s="1069"/>
      <c r="D2414" s="1072"/>
      <c r="E2414" s="1070"/>
      <c r="F2414" s="1066"/>
      <c r="G2414" s="1067"/>
      <c r="I2414" s="2"/>
      <c r="K2414" s="1072"/>
    </row>
    <row r="2415" spans="1:11" x14ac:dyDescent="0.2">
      <c r="A2415" s="977"/>
      <c r="B2415" s="979"/>
      <c r="C2415" s="1069"/>
      <c r="D2415" s="1072"/>
      <c r="E2415" s="1070"/>
      <c r="F2415" s="1066"/>
      <c r="G2415" s="1067"/>
      <c r="I2415" s="2"/>
      <c r="K2415" s="1072"/>
    </row>
    <row r="2416" spans="1:11" x14ac:dyDescent="0.2">
      <c r="A2416" s="977"/>
      <c r="B2416" s="979"/>
      <c r="C2416" s="1069"/>
      <c r="D2416" s="1072"/>
      <c r="E2416" s="1070"/>
      <c r="F2416" s="1066"/>
      <c r="G2416" s="1067"/>
      <c r="I2416" s="2"/>
      <c r="K2416" s="1072"/>
    </row>
    <row r="2417" spans="1:11" x14ac:dyDescent="0.2">
      <c r="A2417" s="977"/>
      <c r="B2417" s="979"/>
      <c r="C2417" s="1069"/>
      <c r="D2417" s="1072"/>
      <c r="E2417" s="1070"/>
      <c r="F2417" s="1066"/>
      <c r="G2417" s="1067"/>
      <c r="I2417" s="2"/>
      <c r="K2417" s="1072"/>
    </row>
    <row r="2418" spans="1:11" x14ac:dyDescent="0.2">
      <c r="A2418" s="977"/>
      <c r="B2418" s="979"/>
      <c r="C2418" s="1069"/>
      <c r="D2418" s="1072"/>
      <c r="E2418" s="1070"/>
      <c r="F2418" s="1066"/>
      <c r="G2418" s="1067"/>
      <c r="I2418" s="2"/>
      <c r="K2418" s="1072"/>
    </row>
    <row r="2419" spans="1:11" x14ac:dyDescent="0.2">
      <c r="A2419" s="977"/>
      <c r="B2419" s="979"/>
      <c r="C2419" s="1069"/>
      <c r="D2419" s="1072"/>
      <c r="E2419" s="1070"/>
      <c r="F2419" s="1066"/>
      <c r="G2419" s="1067"/>
      <c r="I2419" s="2"/>
      <c r="K2419" s="1072"/>
    </row>
    <row r="2420" spans="1:11" x14ac:dyDescent="0.2">
      <c r="A2420" s="977"/>
      <c r="B2420" s="979"/>
      <c r="C2420" s="1069"/>
      <c r="D2420" s="1072"/>
      <c r="E2420" s="1070"/>
      <c r="F2420" s="1066"/>
      <c r="G2420" s="1067"/>
      <c r="I2420" s="2"/>
      <c r="K2420" s="1072"/>
    </row>
    <row r="2421" spans="1:11" x14ac:dyDescent="0.2">
      <c r="A2421" s="977"/>
      <c r="B2421" s="979"/>
      <c r="C2421" s="1069"/>
      <c r="D2421" s="1072"/>
      <c r="E2421" s="1070"/>
      <c r="F2421" s="1066"/>
      <c r="G2421" s="1067"/>
      <c r="I2421" s="2"/>
      <c r="K2421" s="1072"/>
    </row>
    <row r="2422" spans="1:11" x14ac:dyDescent="0.2">
      <c r="A2422" s="977"/>
      <c r="B2422" s="979"/>
      <c r="C2422" s="1069"/>
      <c r="D2422" s="1072"/>
      <c r="E2422" s="1070"/>
      <c r="F2422" s="1066"/>
      <c r="G2422" s="1067"/>
      <c r="I2422" s="2"/>
      <c r="K2422" s="1072"/>
    </row>
    <row r="2423" spans="1:11" x14ac:dyDescent="0.2">
      <c r="A2423" s="977"/>
      <c r="B2423" s="979"/>
      <c r="C2423" s="1069"/>
      <c r="D2423" s="1072"/>
      <c r="E2423" s="1070"/>
      <c r="F2423" s="1066"/>
      <c r="G2423" s="1067"/>
      <c r="I2423" s="2"/>
      <c r="K2423" s="1072"/>
    </row>
    <row r="2424" spans="1:11" x14ac:dyDescent="0.2">
      <c r="A2424" s="977"/>
      <c r="B2424" s="979"/>
      <c r="C2424" s="1069"/>
      <c r="D2424" s="1072"/>
      <c r="E2424" s="1070"/>
      <c r="F2424" s="1066"/>
      <c r="G2424" s="1067"/>
      <c r="I2424" s="2"/>
      <c r="K2424" s="1072"/>
    </row>
    <row r="2425" spans="1:11" x14ac:dyDescent="0.2">
      <c r="A2425" s="977"/>
      <c r="B2425" s="979"/>
      <c r="C2425" s="1069"/>
      <c r="D2425" s="1072"/>
      <c r="E2425" s="1070"/>
      <c r="F2425" s="1066"/>
      <c r="G2425" s="1067"/>
      <c r="I2425" s="2"/>
      <c r="K2425" s="1072"/>
    </row>
    <row r="2426" spans="1:11" x14ac:dyDescent="0.2">
      <c r="A2426" s="977"/>
      <c r="B2426" s="979"/>
      <c r="C2426" s="1069"/>
      <c r="D2426" s="1072"/>
      <c r="E2426" s="1070"/>
      <c r="F2426" s="1066"/>
      <c r="G2426" s="1067"/>
      <c r="I2426" s="2"/>
      <c r="K2426" s="1072"/>
    </row>
    <row r="2427" spans="1:11" x14ac:dyDescent="0.2">
      <c r="A2427" s="977"/>
      <c r="B2427" s="979"/>
      <c r="C2427" s="1069"/>
      <c r="D2427" s="1072"/>
      <c r="E2427" s="1070"/>
      <c r="F2427" s="1066"/>
      <c r="G2427" s="1067"/>
      <c r="I2427" s="2"/>
      <c r="K2427" s="1072"/>
    </row>
    <row r="2428" spans="1:11" x14ac:dyDescent="0.2">
      <c r="A2428" s="977"/>
      <c r="B2428" s="979"/>
      <c r="C2428" s="1069"/>
      <c r="D2428" s="1072"/>
      <c r="E2428" s="1070"/>
      <c r="F2428" s="1066"/>
      <c r="G2428" s="1067"/>
      <c r="I2428" s="2"/>
      <c r="K2428" s="1072"/>
    </row>
    <row r="2429" spans="1:11" x14ac:dyDescent="0.2">
      <c r="A2429" s="977"/>
      <c r="B2429" s="979"/>
      <c r="C2429" s="1069"/>
      <c r="D2429" s="1072"/>
      <c r="E2429" s="1070"/>
      <c r="F2429" s="1066"/>
      <c r="G2429" s="1067"/>
      <c r="I2429" s="2"/>
      <c r="K2429" s="1072"/>
    </row>
    <row r="2430" spans="1:11" x14ac:dyDescent="0.2">
      <c r="A2430" s="977"/>
      <c r="B2430" s="979"/>
      <c r="C2430" s="1069"/>
      <c r="D2430" s="1072"/>
      <c r="E2430" s="1070"/>
      <c r="F2430" s="1066"/>
      <c r="G2430" s="1067"/>
      <c r="I2430" s="2"/>
      <c r="K2430" s="1072"/>
    </row>
    <row r="2431" spans="1:11" x14ac:dyDescent="0.2">
      <c r="A2431" s="977"/>
      <c r="B2431" s="979"/>
      <c r="C2431" s="1069"/>
      <c r="D2431" s="1072"/>
      <c r="E2431" s="1070"/>
      <c r="F2431" s="1066"/>
      <c r="G2431" s="1067"/>
      <c r="I2431" s="2"/>
      <c r="K2431" s="1072"/>
    </row>
    <row r="2432" spans="1:11" x14ac:dyDescent="0.2">
      <c r="A2432" s="977"/>
      <c r="B2432" s="979"/>
      <c r="C2432" s="1069"/>
      <c r="D2432" s="1072"/>
      <c r="E2432" s="1070"/>
      <c r="F2432" s="1066"/>
      <c r="G2432" s="1067"/>
      <c r="I2432" s="2"/>
      <c r="K2432" s="1072"/>
    </row>
    <row r="2433" spans="1:11" x14ac:dyDescent="0.2">
      <c r="A2433" s="977"/>
      <c r="B2433" s="979"/>
      <c r="C2433" s="1069"/>
      <c r="D2433" s="1072"/>
      <c r="E2433" s="1070"/>
      <c r="F2433" s="1066"/>
      <c r="G2433" s="1067"/>
      <c r="I2433" s="2"/>
      <c r="K2433" s="1072"/>
    </row>
    <row r="2434" spans="1:11" x14ac:dyDescent="0.2">
      <c r="A2434" s="977"/>
      <c r="B2434" s="979"/>
      <c r="C2434" s="1069"/>
      <c r="D2434" s="1072"/>
      <c r="E2434" s="1070"/>
      <c r="F2434" s="1066"/>
      <c r="G2434" s="1067"/>
      <c r="I2434" s="2"/>
      <c r="K2434" s="1072"/>
    </row>
    <row r="2435" spans="1:11" x14ac:dyDescent="0.2">
      <c r="A2435" s="977"/>
      <c r="B2435" s="979"/>
      <c r="C2435" s="1069"/>
      <c r="D2435" s="1072"/>
      <c r="E2435" s="1070"/>
      <c r="F2435" s="1066"/>
      <c r="G2435" s="1067"/>
      <c r="I2435" s="2"/>
      <c r="K2435" s="1072"/>
    </row>
    <row r="2436" spans="1:11" x14ac:dyDescent="0.2">
      <c r="A2436" s="977"/>
      <c r="B2436" s="979"/>
      <c r="C2436" s="1069"/>
      <c r="D2436" s="1072"/>
      <c r="E2436" s="1070"/>
      <c r="F2436" s="1066"/>
      <c r="G2436" s="1067"/>
      <c r="I2436" s="2"/>
      <c r="K2436" s="1072"/>
    </row>
    <row r="2437" spans="1:11" x14ac:dyDescent="0.2">
      <c r="A2437" s="977"/>
      <c r="B2437" s="979"/>
      <c r="C2437" s="1069"/>
      <c r="D2437" s="1072"/>
      <c r="E2437" s="1070"/>
      <c r="F2437" s="1066"/>
      <c r="G2437" s="1067"/>
      <c r="I2437" s="2"/>
      <c r="K2437" s="1072"/>
    </row>
    <row r="2438" spans="1:11" x14ac:dyDescent="0.2">
      <c r="A2438" s="977"/>
      <c r="B2438" s="979"/>
      <c r="C2438" s="1069"/>
      <c r="D2438" s="1072"/>
      <c r="E2438" s="1070"/>
      <c r="F2438" s="1066"/>
      <c r="G2438" s="1067"/>
      <c r="I2438" s="2"/>
      <c r="K2438" s="1072"/>
    </row>
    <row r="2439" spans="1:11" x14ac:dyDescent="0.2">
      <c r="A2439" s="977"/>
      <c r="B2439" s="979"/>
      <c r="C2439" s="1069"/>
      <c r="D2439" s="1072"/>
      <c r="E2439" s="1070"/>
      <c r="F2439" s="1066"/>
      <c r="G2439" s="1067"/>
      <c r="I2439" s="2"/>
      <c r="K2439" s="1072"/>
    </row>
    <row r="2440" spans="1:11" x14ac:dyDescent="0.2">
      <c r="A2440" s="977"/>
      <c r="B2440" s="979"/>
      <c r="C2440" s="1069"/>
      <c r="D2440" s="1072"/>
      <c r="E2440" s="1070"/>
      <c r="F2440" s="1066"/>
      <c r="G2440" s="1067"/>
      <c r="I2440" s="2"/>
      <c r="K2440" s="1072"/>
    </row>
    <row r="2441" spans="1:11" x14ac:dyDescent="0.2">
      <c r="A2441" s="977"/>
      <c r="B2441" s="979"/>
      <c r="C2441" s="1069"/>
      <c r="D2441" s="1072"/>
      <c r="E2441" s="1070"/>
      <c r="F2441" s="1066"/>
      <c r="G2441" s="1067"/>
      <c r="I2441" s="2"/>
      <c r="K2441" s="1072"/>
    </row>
    <row r="2442" spans="1:11" x14ac:dyDescent="0.2">
      <c r="A2442" s="977"/>
      <c r="B2442" s="979"/>
      <c r="C2442" s="1069"/>
      <c r="D2442" s="1072"/>
      <c r="E2442" s="1070"/>
      <c r="F2442" s="1066"/>
      <c r="G2442" s="1067"/>
      <c r="I2442" s="2"/>
      <c r="K2442" s="1072"/>
    </row>
    <row r="2443" spans="1:11" x14ac:dyDescent="0.2">
      <c r="A2443" s="977"/>
      <c r="B2443" s="979"/>
      <c r="C2443" s="1069"/>
      <c r="D2443" s="1072"/>
      <c r="E2443" s="1070"/>
      <c r="F2443" s="1066"/>
      <c r="G2443" s="1067"/>
      <c r="I2443" s="2"/>
      <c r="K2443" s="1072"/>
    </row>
    <row r="2444" spans="1:11" x14ac:dyDescent="0.2">
      <c r="A2444" s="977"/>
      <c r="B2444" s="979"/>
      <c r="C2444" s="1069"/>
      <c r="D2444" s="1072"/>
      <c r="E2444" s="1070"/>
      <c r="F2444" s="1066"/>
      <c r="G2444" s="1067"/>
      <c r="I2444" s="2"/>
      <c r="K2444" s="1072"/>
    </row>
    <row r="2445" spans="1:11" x14ac:dyDescent="0.2">
      <c r="A2445" s="977"/>
      <c r="B2445" s="979"/>
      <c r="C2445" s="1069"/>
      <c r="D2445" s="1072"/>
      <c r="E2445" s="1070"/>
      <c r="F2445" s="1066"/>
      <c r="G2445" s="1067"/>
      <c r="I2445" s="2"/>
      <c r="K2445" s="1072"/>
    </row>
    <row r="2446" spans="1:11" x14ac:dyDescent="0.2">
      <c r="A2446" s="977"/>
      <c r="B2446" s="979"/>
      <c r="C2446" s="1069"/>
      <c r="D2446" s="1072"/>
      <c r="E2446" s="1070"/>
      <c r="F2446" s="1066"/>
      <c r="G2446" s="1067"/>
      <c r="I2446" s="2"/>
      <c r="K2446" s="1072"/>
    </row>
    <row r="2447" spans="1:11" x14ac:dyDescent="0.2">
      <c r="A2447" s="977"/>
      <c r="B2447" s="979"/>
      <c r="C2447" s="1069"/>
      <c r="D2447" s="1072"/>
      <c r="E2447" s="1070"/>
      <c r="F2447" s="1066"/>
      <c r="G2447" s="1067"/>
      <c r="I2447" s="2"/>
      <c r="K2447" s="1072"/>
    </row>
    <row r="2448" spans="1:11" x14ac:dyDescent="0.2">
      <c r="A2448" s="977"/>
      <c r="B2448" s="979"/>
      <c r="C2448" s="1069"/>
      <c r="D2448" s="1072"/>
      <c r="E2448" s="1070"/>
      <c r="F2448" s="1066"/>
      <c r="G2448" s="1067"/>
      <c r="I2448" s="2"/>
      <c r="K2448" s="1072"/>
    </row>
    <row r="2449" spans="1:11" x14ac:dyDescent="0.2">
      <c r="A2449" s="977"/>
      <c r="B2449" s="979"/>
      <c r="C2449" s="1069"/>
      <c r="D2449" s="1072"/>
      <c r="E2449" s="1070"/>
      <c r="F2449" s="1066"/>
      <c r="G2449" s="1067"/>
      <c r="I2449" s="2"/>
      <c r="K2449" s="1072"/>
    </row>
    <row r="2450" spans="1:11" x14ac:dyDescent="0.2">
      <c r="A2450" s="977"/>
      <c r="B2450" s="979"/>
      <c r="C2450" s="1069"/>
      <c r="D2450" s="1072"/>
      <c r="E2450" s="1070"/>
      <c r="F2450" s="1066"/>
      <c r="G2450" s="1067"/>
      <c r="I2450" s="2"/>
      <c r="K2450" s="1072"/>
    </row>
    <row r="2451" spans="1:11" x14ac:dyDescent="0.2">
      <c r="A2451" s="977"/>
      <c r="B2451" s="979"/>
      <c r="C2451" s="1069"/>
      <c r="D2451" s="1072"/>
      <c r="E2451" s="1070"/>
      <c r="F2451" s="1066"/>
      <c r="G2451" s="1067"/>
      <c r="I2451" s="2"/>
      <c r="K2451" s="1072"/>
    </row>
    <row r="2452" spans="1:11" x14ac:dyDescent="0.2">
      <c r="A2452" s="977"/>
      <c r="B2452" s="979"/>
      <c r="C2452" s="1069"/>
      <c r="D2452" s="1072"/>
      <c r="E2452" s="1070"/>
      <c r="F2452" s="1066"/>
      <c r="G2452" s="1067"/>
      <c r="I2452" s="2"/>
      <c r="K2452" s="1072"/>
    </row>
    <row r="2453" spans="1:11" x14ac:dyDescent="0.2">
      <c r="A2453" s="977"/>
      <c r="B2453" s="979"/>
      <c r="C2453" s="1069"/>
      <c r="D2453" s="1072"/>
      <c r="E2453" s="1070"/>
      <c r="F2453" s="1066"/>
      <c r="G2453" s="1067"/>
      <c r="I2453" s="2"/>
      <c r="K2453" s="1072"/>
    </row>
    <row r="2454" spans="1:11" x14ac:dyDescent="0.2">
      <c r="A2454" s="977"/>
      <c r="B2454" s="979"/>
      <c r="C2454" s="1069"/>
      <c r="D2454" s="1072"/>
      <c r="E2454" s="1070"/>
      <c r="F2454" s="1066"/>
      <c r="G2454" s="1067"/>
      <c r="I2454" s="2"/>
      <c r="K2454" s="1072"/>
    </row>
    <row r="2455" spans="1:11" x14ac:dyDescent="0.2">
      <c r="A2455" s="977"/>
      <c r="B2455" s="979"/>
      <c r="C2455" s="1069"/>
      <c r="D2455" s="1072"/>
      <c r="E2455" s="1070"/>
      <c r="F2455" s="1066"/>
      <c r="G2455" s="1067"/>
      <c r="I2455" s="2"/>
      <c r="K2455" s="1072"/>
    </row>
    <row r="2456" spans="1:11" x14ac:dyDescent="0.2">
      <c r="A2456" s="977"/>
      <c r="B2456" s="979"/>
      <c r="C2456" s="1069"/>
      <c r="D2456" s="1072"/>
      <c r="E2456" s="1070"/>
      <c r="F2456" s="1066"/>
      <c r="G2456" s="1067"/>
      <c r="I2456" s="2"/>
      <c r="K2456" s="1072"/>
    </row>
    <row r="2457" spans="1:11" x14ac:dyDescent="0.2">
      <c r="A2457" s="977"/>
      <c r="B2457" s="979"/>
      <c r="C2457" s="1069"/>
      <c r="D2457" s="1072"/>
      <c r="E2457" s="1070"/>
      <c r="F2457" s="1066"/>
      <c r="G2457" s="1067"/>
      <c r="I2457" s="2"/>
      <c r="K2457" s="1072"/>
    </row>
    <row r="2458" spans="1:11" x14ac:dyDescent="0.2">
      <c r="A2458" s="977"/>
      <c r="B2458" s="979"/>
      <c r="C2458" s="1069"/>
      <c r="D2458" s="1072"/>
      <c r="E2458" s="1070"/>
      <c r="F2458" s="1066"/>
      <c r="G2458" s="1067"/>
      <c r="I2458" s="2"/>
      <c r="K2458" s="1072"/>
    </row>
    <row r="2459" spans="1:11" x14ac:dyDescent="0.2">
      <c r="A2459" s="977"/>
      <c r="B2459" s="979"/>
      <c r="C2459" s="1069"/>
      <c r="D2459" s="1072"/>
      <c r="E2459" s="1070"/>
      <c r="F2459" s="1066"/>
      <c r="G2459" s="1067"/>
      <c r="I2459" s="2"/>
      <c r="K2459" s="1072"/>
    </row>
    <row r="2460" spans="1:11" x14ac:dyDescent="0.2">
      <c r="A2460" s="977"/>
      <c r="B2460" s="979"/>
      <c r="C2460" s="1069"/>
      <c r="D2460" s="1072"/>
      <c r="E2460" s="1070"/>
      <c r="F2460" s="1066"/>
      <c r="G2460" s="1067"/>
      <c r="I2460" s="2"/>
      <c r="K2460" s="1072"/>
    </row>
    <row r="2461" spans="1:11" x14ac:dyDescent="0.2">
      <c r="A2461" s="977"/>
      <c r="B2461" s="979"/>
      <c r="C2461" s="1069"/>
      <c r="D2461" s="1072"/>
      <c r="E2461" s="1070"/>
      <c r="F2461" s="1066"/>
      <c r="G2461" s="1067"/>
      <c r="I2461" s="2"/>
      <c r="K2461" s="1072"/>
    </row>
    <row r="2462" spans="1:11" x14ac:dyDescent="0.2">
      <c r="A2462" s="977"/>
      <c r="B2462" s="979"/>
      <c r="C2462" s="1069"/>
      <c r="D2462" s="1072"/>
      <c r="E2462" s="1070"/>
      <c r="F2462" s="1066"/>
      <c r="G2462" s="1067"/>
      <c r="I2462" s="2"/>
      <c r="K2462" s="1072"/>
    </row>
    <row r="2463" spans="1:11" x14ac:dyDescent="0.2">
      <c r="A2463" s="977"/>
      <c r="B2463" s="979"/>
      <c r="C2463" s="1069"/>
      <c r="D2463" s="1072"/>
      <c r="E2463" s="1070"/>
      <c r="F2463" s="1066"/>
      <c r="G2463" s="1067"/>
      <c r="I2463" s="2"/>
      <c r="K2463" s="1072"/>
    </row>
    <row r="2464" spans="1:11" x14ac:dyDescent="0.2">
      <c r="A2464" s="977"/>
      <c r="B2464" s="979"/>
      <c r="C2464" s="1069"/>
      <c r="D2464" s="1072"/>
      <c r="E2464" s="1070"/>
      <c r="F2464" s="1066"/>
      <c r="G2464" s="1067"/>
      <c r="I2464" s="2"/>
      <c r="K2464" s="1072"/>
    </row>
    <row r="2465" spans="1:11" x14ac:dyDescent="0.2">
      <c r="A2465" s="977"/>
      <c r="B2465" s="979"/>
      <c r="C2465" s="1069"/>
      <c r="D2465" s="1072"/>
      <c r="E2465" s="1070"/>
      <c r="F2465" s="1066"/>
      <c r="G2465" s="1067"/>
      <c r="I2465" s="2"/>
      <c r="K2465" s="1072"/>
    </row>
    <row r="2466" spans="1:11" x14ac:dyDescent="0.2">
      <c r="A2466" s="977"/>
      <c r="B2466" s="979"/>
      <c r="C2466" s="1069"/>
      <c r="D2466" s="1072"/>
      <c r="E2466" s="1070"/>
      <c r="F2466" s="1066"/>
      <c r="G2466" s="1067"/>
      <c r="I2466" s="2"/>
      <c r="K2466" s="1072"/>
    </row>
    <row r="2467" spans="1:11" x14ac:dyDescent="0.2">
      <c r="A2467" s="977"/>
      <c r="B2467" s="979"/>
      <c r="C2467" s="1069"/>
      <c r="D2467" s="1072"/>
      <c r="E2467" s="1070"/>
      <c r="F2467" s="1066"/>
      <c r="G2467" s="1067"/>
      <c r="I2467" s="2"/>
      <c r="K2467" s="1072"/>
    </row>
    <row r="2468" spans="1:11" x14ac:dyDescent="0.2">
      <c r="A2468" s="977"/>
      <c r="B2468" s="979"/>
      <c r="C2468" s="1069"/>
      <c r="D2468" s="1072"/>
      <c r="E2468" s="1070"/>
      <c r="F2468" s="1066"/>
      <c r="G2468" s="1067"/>
      <c r="I2468" s="2"/>
      <c r="K2468" s="1072"/>
    </row>
    <row r="2469" spans="1:11" x14ac:dyDescent="0.2">
      <c r="A2469" s="977"/>
      <c r="B2469" s="979"/>
      <c r="C2469" s="1069"/>
      <c r="D2469" s="1072"/>
      <c r="E2469" s="1070"/>
      <c r="F2469" s="1066"/>
      <c r="G2469" s="1067"/>
      <c r="I2469" s="2"/>
      <c r="K2469" s="1072"/>
    </row>
    <row r="2470" spans="1:11" x14ac:dyDescent="0.2">
      <c r="A2470" s="977"/>
      <c r="B2470" s="979"/>
      <c r="C2470" s="1069"/>
      <c r="D2470" s="1072"/>
      <c r="E2470" s="1070"/>
      <c r="F2470" s="1066"/>
      <c r="G2470" s="1067"/>
      <c r="I2470" s="2"/>
      <c r="K2470" s="1072"/>
    </row>
    <row r="2471" spans="1:11" x14ac:dyDescent="0.2">
      <c r="A2471" s="977"/>
      <c r="B2471" s="979"/>
      <c r="C2471" s="1069"/>
      <c r="D2471" s="1072"/>
      <c r="E2471" s="1070"/>
      <c r="F2471" s="1066"/>
      <c r="G2471" s="1067"/>
      <c r="I2471" s="2"/>
      <c r="K2471" s="1072"/>
    </row>
    <row r="2472" spans="1:11" x14ac:dyDescent="0.2">
      <c r="A2472" s="977"/>
      <c r="B2472" s="979"/>
      <c r="C2472" s="1069"/>
      <c r="D2472" s="1072"/>
      <c r="E2472" s="1070"/>
      <c r="F2472" s="1066"/>
      <c r="G2472" s="1067"/>
      <c r="I2472" s="2"/>
      <c r="K2472" s="1072"/>
    </row>
    <row r="2473" spans="1:11" x14ac:dyDescent="0.2">
      <c r="A2473" s="977"/>
      <c r="B2473" s="979"/>
      <c r="C2473" s="1069"/>
      <c r="D2473" s="1072"/>
      <c r="E2473" s="1070"/>
      <c r="F2473" s="1066"/>
      <c r="G2473" s="1067"/>
      <c r="I2473" s="2"/>
      <c r="K2473" s="1072"/>
    </row>
    <row r="2474" spans="1:11" x14ac:dyDescent="0.2">
      <c r="A2474" s="977"/>
      <c r="B2474" s="979"/>
      <c r="C2474" s="1069"/>
      <c r="D2474" s="1072"/>
      <c r="E2474" s="1070"/>
      <c r="F2474" s="1066"/>
      <c r="G2474" s="1067"/>
      <c r="I2474" s="2"/>
      <c r="K2474" s="1072"/>
    </row>
    <row r="2475" spans="1:11" x14ac:dyDescent="0.2">
      <c r="A2475" s="977"/>
      <c r="B2475" s="979"/>
      <c r="C2475" s="1069"/>
      <c r="D2475" s="1072"/>
      <c r="E2475" s="1070"/>
      <c r="F2475" s="1066"/>
      <c r="G2475" s="1067"/>
      <c r="I2475" s="2"/>
      <c r="K2475" s="1072"/>
    </row>
    <row r="2476" spans="1:11" x14ac:dyDescent="0.2">
      <c r="A2476" s="977"/>
      <c r="B2476" s="979"/>
      <c r="C2476" s="1069"/>
      <c r="D2476" s="1072"/>
      <c r="E2476" s="1070"/>
      <c r="F2476" s="1066"/>
      <c r="G2476" s="1067"/>
      <c r="I2476" s="2"/>
      <c r="K2476" s="1072"/>
    </row>
    <row r="2477" spans="1:11" x14ac:dyDescent="0.2">
      <c r="A2477" s="977"/>
      <c r="B2477" s="979"/>
      <c r="C2477" s="1069"/>
      <c r="D2477" s="1072"/>
      <c r="E2477" s="1070"/>
      <c r="F2477" s="1066"/>
      <c r="G2477" s="1067"/>
      <c r="I2477" s="2"/>
      <c r="K2477" s="1072"/>
    </row>
    <row r="2478" spans="1:11" x14ac:dyDescent="0.2">
      <c r="A2478" s="977"/>
      <c r="B2478" s="979"/>
      <c r="C2478" s="1069"/>
      <c r="D2478" s="1072"/>
      <c r="E2478" s="1070"/>
      <c r="F2478" s="1066"/>
      <c r="G2478" s="1067"/>
      <c r="I2478" s="2"/>
      <c r="K2478" s="1072"/>
    </row>
    <row r="2479" spans="1:11" x14ac:dyDescent="0.2">
      <c r="A2479" s="977"/>
      <c r="B2479" s="979"/>
      <c r="C2479" s="1069"/>
      <c r="D2479" s="1072"/>
      <c r="E2479" s="1070"/>
      <c r="F2479" s="1066"/>
      <c r="G2479" s="1067"/>
      <c r="I2479" s="2"/>
      <c r="K2479" s="1072"/>
    </row>
    <row r="2480" spans="1:11" x14ac:dyDescent="0.2">
      <c r="A2480" s="977"/>
      <c r="B2480" s="979"/>
      <c r="C2480" s="1069"/>
      <c r="D2480" s="1072"/>
      <c r="E2480" s="1070"/>
      <c r="F2480" s="1066"/>
      <c r="G2480" s="1067"/>
      <c r="I2480" s="2"/>
      <c r="K2480" s="1072"/>
    </row>
    <row r="2481" spans="1:11" x14ac:dyDescent="0.2">
      <c r="A2481" s="977"/>
      <c r="B2481" s="979"/>
      <c r="C2481" s="1069"/>
      <c r="D2481" s="1072"/>
      <c r="E2481" s="1070"/>
      <c r="F2481" s="1066"/>
      <c r="G2481" s="1067"/>
      <c r="I2481" s="2"/>
      <c r="K2481" s="1072"/>
    </row>
    <row r="2482" spans="1:11" x14ac:dyDescent="0.2">
      <c r="A2482" s="977"/>
      <c r="B2482" s="979"/>
      <c r="C2482" s="1069"/>
      <c r="D2482" s="1072"/>
      <c r="E2482" s="1070"/>
      <c r="F2482" s="1066"/>
      <c r="G2482" s="1067"/>
      <c r="I2482" s="2"/>
      <c r="K2482" s="1072"/>
    </row>
    <row r="2483" spans="1:11" x14ac:dyDescent="0.2">
      <c r="A2483" s="977"/>
      <c r="B2483" s="979"/>
      <c r="C2483" s="1069"/>
      <c r="D2483" s="1072"/>
      <c r="E2483" s="1070"/>
      <c r="F2483" s="1066"/>
      <c r="G2483" s="1067"/>
      <c r="I2483" s="2"/>
      <c r="K2483" s="1072"/>
    </row>
    <row r="2484" spans="1:11" x14ac:dyDescent="0.2">
      <c r="A2484" s="977"/>
      <c r="B2484" s="979"/>
      <c r="C2484" s="1069"/>
      <c r="D2484" s="1072"/>
      <c r="E2484" s="1070"/>
      <c r="F2484" s="1066"/>
      <c r="G2484" s="1067"/>
      <c r="I2484" s="2"/>
      <c r="K2484" s="1072"/>
    </row>
    <row r="2485" spans="1:11" x14ac:dyDescent="0.2">
      <c r="A2485" s="977"/>
      <c r="B2485" s="979"/>
      <c r="C2485" s="1069"/>
      <c r="D2485" s="1072"/>
      <c r="E2485" s="1070"/>
      <c r="F2485" s="1066"/>
      <c r="G2485" s="1067"/>
      <c r="I2485" s="2"/>
      <c r="K2485" s="1072"/>
    </row>
    <row r="2486" spans="1:11" x14ac:dyDescent="0.2">
      <c r="A2486" s="977"/>
      <c r="B2486" s="979"/>
      <c r="C2486" s="1069"/>
      <c r="D2486" s="1072"/>
      <c r="E2486" s="1070"/>
      <c r="F2486" s="1066"/>
      <c r="G2486" s="1067"/>
      <c r="I2486" s="2"/>
      <c r="K2486" s="1072"/>
    </row>
    <row r="2487" spans="1:11" x14ac:dyDescent="0.2">
      <c r="A2487" s="977"/>
      <c r="B2487" s="979"/>
      <c r="C2487" s="1069"/>
      <c r="D2487" s="1072"/>
      <c r="E2487" s="1070"/>
      <c r="F2487" s="1066"/>
      <c r="G2487" s="1067"/>
      <c r="I2487" s="2"/>
      <c r="K2487" s="1072"/>
    </row>
    <row r="2488" spans="1:11" x14ac:dyDescent="0.2">
      <c r="A2488" s="977"/>
      <c r="B2488" s="979"/>
      <c r="C2488" s="1069"/>
      <c r="D2488" s="1072"/>
      <c r="E2488" s="1070"/>
      <c r="F2488" s="1066"/>
      <c r="G2488" s="1067"/>
      <c r="I2488" s="2"/>
      <c r="K2488" s="1072"/>
    </row>
    <row r="2489" spans="1:11" x14ac:dyDescent="0.2">
      <c r="A2489" s="977"/>
      <c r="B2489" s="979"/>
      <c r="C2489" s="1069"/>
      <c r="D2489" s="1072"/>
      <c r="E2489" s="1070"/>
      <c r="F2489" s="1066"/>
      <c r="G2489" s="1067"/>
      <c r="I2489" s="2"/>
      <c r="K2489" s="1072"/>
    </row>
    <row r="2490" spans="1:11" x14ac:dyDescent="0.2">
      <c r="A2490" s="977"/>
      <c r="B2490" s="979"/>
      <c r="C2490" s="1069"/>
      <c r="D2490" s="1072"/>
      <c r="E2490" s="1070"/>
      <c r="F2490" s="1066"/>
      <c r="G2490" s="1067"/>
      <c r="I2490" s="2"/>
      <c r="K2490" s="1072"/>
    </row>
    <row r="2491" spans="1:11" x14ac:dyDescent="0.2">
      <c r="A2491" s="977"/>
      <c r="B2491" s="979"/>
      <c r="C2491" s="1069"/>
      <c r="D2491" s="1072"/>
      <c r="E2491" s="1070"/>
      <c r="F2491" s="1066"/>
      <c r="G2491" s="1067"/>
      <c r="I2491" s="2"/>
      <c r="K2491" s="1072"/>
    </row>
    <row r="2492" spans="1:11" x14ac:dyDescent="0.2">
      <c r="A2492" s="977"/>
      <c r="B2492" s="979"/>
      <c r="C2492" s="1069"/>
      <c r="D2492" s="1072"/>
      <c r="E2492" s="1070"/>
      <c r="F2492" s="1066"/>
      <c r="G2492" s="1067"/>
      <c r="I2492" s="2"/>
      <c r="K2492" s="1072"/>
    </row>
    <row r="2493" spans="1:11" x14ac:dyDescent="0.2">
      <c r="A2493" s="977"/>
      <c r="B2493" s="979"/>
      <c r="C2493" s="1069"/>
      <c r="D2493" s="1072"/>
      <c r="E2493" s="1070"/>
      <c r="F2493" s="1066"/>
      <c r="G2493" s="1067"/>
      <c r="I2493" s="2"/>
      <c r="K2493" s="1072"/>
    </row>
    <row r="2494" spans="1:11" x14ac:dyDescent="0.2">
      <c r="A2494" s="977"/>
      <c r="B2494" s="979"/>
      <c r="C2494" s="1069"/>
      <c r="D2494" s="1072"/>
      <c r="E2494" s="1070"/>
      <c r="F2494" s="1066"/>
      <c r="G2494" s="1067"/>
      <c r="I2494" s="2"/>
      <c r="K2494" s="1072"/>
    </row>
    <row r="2495" spans="1:11" x14ac:dyDescent="0.2">
      <c r="A2495" s="977"/>
      <c r="B2495" s="979"/>
      <c r="C2495" s="1069"/>
      <c r="D2495" s="1072"/>
      <c r="E2495" s="1070"/>
      <c r="F2495" s="1066"/>
      <c r="G2495" s="1067"/>
      <c r="I2495" s="2"/>
      <c r="K2495" s="1072"/>
    </row>
    <row r="2496" spans="1:11" x14ac:dyDescent="0.2">
      <c r="A2496" s="977"/>
      <c r="B2496" s="979"/>
      <c r="C2496" s="1069"/>
      <c r="D2496" s="1072"/>
      <c r="E2496" s="1070"/>
      <c r="F2496" s="1066"/>
      <c r="G2496" s="1067"/>
      <c r="I2496" s="2"/>
      <c r="K2496" s="1072"/>
    </row>
    <row r="2497" spans="1:11" x14ac:dyDescent="0.2">
      <c r="A2497" s="977"/>
      <c r="B2497" s="979"/>
      <c r="C2497" s="1069"/>
      <c r="D2497" s="1072"/>
      <c r="E2497" s="1070"/>
      <c r="F2497" s="1066"/>
      <c r="G2497" s="1067"/>
      <c r="I2497" s="2"/>
      <c r="K2497" s="1072"/>
    </row>
    <row r="2498" spans="1:11" x14ac:dyDescent="0.2">
      <c r="A2498" s="977"/>
      <c r="B2498" s="979"/>
      <c r="C2498" s="1069"/>
      <c r="D2498" s="1072"/>
      <c r="E2498" s="1070"/>
      <c r="F2498" s="1066"/>
      <c r="G2498" s="1067"/>
      <c r="I2498" s="2"/>
      <c r="K2498" s="1072"/>
    </row>
    <row r="2499" spans="1:11" x14ac:dyDescent="0.2">
      <c r="A2499" s="977"/>
      <c r="B2499" s="979"/>
      <c r="C2499" s="1069"/>
      <c r="D2499" s="1072"/>
      <c r="E2499" s="1070"/>
      <c r="F2499" s="1066"/>
      <c r="G2499" s="1067"/>
      <c r="I2499" s="2"/>
      <c r="K2499" s="1072"/>
    </row>
    <row r="2500" spans="1:11" x14ac:dyDescent="0.2">
      <c r="A2500" s="977"/>
      <c r="B2500" s="979"/>
      <c r="C2500" s="1069"/>
      <c r="D2500" s="1072"/>
      <c r="E2500" s="1070"/>
      <c r="F2500" s="1066"/>
      <c r="G2500" s="1067"/>
      <c r="I2500" s="2"/>
      <c r="K2500" s="1072"/>
    </row>
    <row r="2501" spans="1:11" x14ac:dyDescent="0.2">
      <c r="A2501" s="977"/>
      <c r="B2501" s="979"/>
      <c r="C2501" s="1069"/>
      <c r="D2501" s="1072"/>
      <c r="E2501" s="1070"/>
      <c r="F2501" s="1066"/>
      <c r="G2501" s="1067"/>
      <c r="I2501" s="2"/>
      <c r="K2501" s="1072"/>
    </row>
    <row r="2502" spans="1:11" x14ac:dyDescent="0.2">
      <c r="A2502" s="977"/>
      <c r="B2502" s="979"/>
      <c r="C2502" s="1069"/>
      <c r="D2502" s="1072"/>
      <c r="E2502" s="1070"/>
      <c r="F2502" s="1066"/>
      <c r="G2502" s="1067"/>
      <c r="I2502" s="2"/>
      <c r="K2502" s="1072"/>
    </row>
    <row r="2503" spans="1:11" x14ac:dyDescent="0.2">
      <c r="A2503" s="977"/>
      <c r="B2503" s="979"/>
      <c r="C2503" s="1069"/>
      <c r="D2503" s="1072"/>
      <c r="E2503" s="1070"/>
      <c r="F2503" s="1066"/>
      <c r="G2503" s="1067"/>
      <c r="I2503" s="2"/>
      <c r="K2503" s="1072"/>
    </row>
    <row r="2504" spans="1:11" x14ac:dyDescent="0.2">
      <c r="A2504" s="977"/>
      <c r="B2504" s="979"/>
      <c r="C2504" s="1069"/>
      <c r="D2504" s="1072"/>
      <c r="E2504" s="1070"/>
      <c r="F2504" s="1066"/>
      <c r="G2504" s="1067"/>
      <c r="I2504" s="2"/>
      <c r="K2504" s="1072"/>
    </row>
    <row r="2505" spans="1:11" x14ac:dyDescent="0.2">
      <c r="A2505" s="977"/>
      <c r="B2505" s="979"/>
      <c r="C2505" s="1069"/>
      <c r="D2505" s="1072"/>
      <c r="E2505" s="1070"/>
      <c r="F2505" s="1066"/>
      <c r="G2505" s="1067"/>
      <c r="I2505" s="2"/>
      <c r="K2505" s="1072"/>
    </row>
    <row r="2506" spans="1:11" x14ac:dyDescent="0.2">
      <c r="A2506" s="977"/>
      <c r="B2506" s="979"/>
      <c r="C2506" s="1069"/>
      <c r="D2506" s="1072"/>
      <c r="E2506" s="1070"/>
      <c r="F2506" s="1066"/>
      <c r="G2506" s="1067"/>
      <c r="I2506" s="2"/>
      <c r="K2506" s="1072"/>
    </row>
    <row r="2507" spans="1:11" x14ac:dyDescent="0.2">
      <c r="A2507" s="977"/>
      <c r="B2507" s="979"/>
      <c r="C2507" s="1069"/>
      <c r="D2507" s="1072"/>
      <c r="E2507" s="1070"/>
      <c r="F2507" s="1066"/>
      <c r="G2507" s="1067"/>
      <c r="I2507" s="2"/>
      <c r="K2507" s="1072"/>
    </row>
    <row r="2508" spans="1:11" x14ac:dyDescent="0.2">
      <c r="A2508" s="977"/>
      <c r="B2508" s="979"/>
      <c r="C2508" s="1069"/>
      <c r="D2508" s="1072"/>
      <c r="E2508" s="1070"/>
      <c r="F2508" s="1066"/>
      <c r="G2508" s="1067"/>
      <c r="I2508" s="2"/>
      <c r="K2508" s="1072"/>
    </row>
    <row r="2509" spans="1:11" x14ac:dyDescent="0.2">
      <c r="A2509" s="977"/>
      <c r="B2509" s="979"/>
      <c r="C2509" s="1069"/>
      <c r="D2509" s="1072"/>
      <c r="E2509" s="1070"/>
      <c r="F2509" s="1066"/>
      <c r="G2509" s="1067"/>
      <c r="I2509" s="2"/>
      <c r="K2509" s="1072"/>
    </row>
    <row r="2510" spans="1:11" x14ac:dyDescent="0.2">
      <c r="A2510" s="977"/>
      <c r="B2510" s="979"/>
      <c r="C2510" s="1069"/>
      <c r="D2510" s="1072"/>
      <c r="E2510" s="1070"/>
      <c r="F2510" s="1066"/>
      <c r="G2510" s="1067"/>
      <c r="I2510" s="2"/>
      <c r="K2510" s="1072"/>
    </row>
    <row r="2511" spans="1:11" x14ac:dyDescent="0.2">
      <c r="A2511" s="977"/>
      <c r="B2511" s="979"/>
      <c r="C2511" s="1069"/>
      <c r="D2511" s="1072"/>
      <c r="E2511" s="1070"/>
      <c r="F2511" s="1066"/>
      <c r="G2511" s="1067"/>
      <c r="I2511" s="2"/>
      <c r="K2511" s="1072"/>
    </row>
    <row r="2512" spans="1:11" x14ac:dyDescent="0.2">
      <c r="A2512" s="977"/>
      <c r="B2512" s="979"/>
      <c r="C2512" s="1069"/>
      <c r="D2512" s="1072"/>
      <c r="E2512" s="1070"/>
      <c r="F2512" s="1066"/>
      <c r="G2512" s="1067"/>
      <c r="I2512" s="2"/>
      <c r="K2512" s="1072"/>
    </row>
    <row r="2513" spans="1:11" x14ac:dyDescent="0.2">
      <c r="A2513" s="977"/>
      <c r="B2513" s="979"/>
      <c r="C2513" s="1069"/>
      <c r="D2513" s="1072"/>
      <c r="E2513" s="1070"/>
      <c r="F2513" s="1066"/>
      <c r="G2513" s="1067"/>
      <c r="I2513" s="2"/>
      <c r="K2513" s="1072"/>
    </row>
    <row r="2514" spans="1:11" x14ac:dyDescent="0.2">
      <c r="A2514" s="977"/>
      <c r="B2514" s="979"/>
      <c r="C2514" s="1069"/>
      <c r="D2514" s="1072"/>
      <c r="E2514" s="1070"/>
      <c r="F2514" s="1066"/>
      <c r="G2514" s="1067"/>
      <c r="I2514" s="2"/>
      <c r="K2514" s="1072"/>
    </row>
    <row r="2515" spans="1:11" x14ac:dyDescent="0.2">
      <c r="A2515" s="977"/>
      <c r="B2515" s="979"/>
      <c r="C2515" s="1069"/>
      <c r="D2515" s="1072"/>
      <c r="E2515" s="1070"/>
      <c r="F2515" s="1066"/>
      <c r="G2515" s="1067"/>
      <c r="I2515" s="2"/>
      <c r="K2515" s="1072"/>
    </row>
    <row r="2516" spans="1:11" x14ac:dyDescent="0.2">
      <c r="A2516" s="977"/>
      <c r="B2516" s="979"/>
      <c r="C2516" s="1069"/>
      <c r="D2516" s="1072"/>
      <c r="E2516" s="1070"/>
      <c r="F2516" s="1066"/>
      <c r="G2516" s="1067"/>
      <c r="I2516" s="2"/>
      <c r="K2516" s="1072"/>
    </row>
    <row r="2517" spans="1:11" x14ac:dyDescent="0.2">
      <c r="A2517" s="977"/>
      <c r="B2517" s="979"/>
      <c r="C2517" s="1069"/>
      <c r="D2517" s="1072"/>
      <c r="E2517" s="1070"/>
      <c r="F2517" s="1066"/>
      <c r="G2517" s="1067"/>
      <c r="I2517" s="2"/>
      <c r="K2517" s="1072"/>
    </row>
    <row r="2518" spans="1:11" x14ac:dyDescent="0.2">
      <c r="A2518" s="977"/>
      <c r="B2518" s="979"/>
      <c r="C2518" s="1069"/>
      <c r="D2518" s="1072"/>
      <c r="E2518" s="1070"/>
      <c r="F2518" s="1066"/>
      <c r="G2518" s="1067"/>
      <c r="I2518" s="2"/>
      <c r="K2518" s="1072"/>
    </row>
    <row r="2519" spans="1:11" x14ac:dyDescent="0.2">
      <c r="A2519" s="977"/>
      <c r="B2519" s="979"/>
      <c r="C2519" s="1069"/>
      <c r="D2519" s="1072"/>
      <c r="E2519" s="1070"/>
      <c r="F2519" s="1066"/>
      <c r="G2519" s="1067"/>
      <c r="I2519" s="2"/>
      <c r="K2519" s="1072"/>
    </row>
    <row r="2520" spans="1:11" x14ac:dyDescent="0.2">
      <c r="A2520" s="977"/>
      <c r="B2520" s="979"/>
      <c r="C2520" s="1069"/>
      <c r="D2520" s="1072"/>
      <c r="E2520" s="1070"/>
      <c r="F2520" s="1066"/>
      <c r="G2520" s="1067"/>
      <c r="I2520" s="2"/>
      <c r="K2520" s="1072"/>
    </row>
    <row r="2521" spans="1:11" x14ac:dyDescent="0.2">
      <c r="A2521" s="977"/>
      <c r="B2521" s="979"/>
      <c r="C2521" s="1069"/>
      <c r="D2521" s="1072"/>
      <c r="E2521" s="1070"/>
      <c r="F2521" s="1066"/>
      <c r="G2521" s="1067"/>
      <c r="I2521" s="2"/>
      <c r="K2521" s="1072"/>
    </row>
    <row r="2522" spans="1:11" x14ac:dyDescent="0.2">
      <c r="A2522" s="977"/>
      <c r="B2522" s="979"/>
      <c r="C2522" s="1069"/>
      <c r="D2522" s="1072"/>
      <c r="E2522" s="1070"/>
      <c r="F2522" s="1066"/>
      <c r="G2522" s="1067"/>
      <c r="I2522" s="2"/>
      <c r="K2522" s="1072"/>
    </row>
    <row r="2523" spans="1:11" x14ac:dyDescent="0.2">
      <c r="A2523" s="977"/>
      <c r="B2523" s="979"/>
      <c r="C2523" s="1069"/>
      <c r="D2523" s="1072"/>
      <c r="E2523" s="1070"/>
      <c r="F2523" s="1066"/>
      <c r="G2523" s="1067"/>
      <c r="I2523" s="2"/>
      <c r="K2523" s="1072"/>
    </row>
    <row r="2524" spans="1:11" x14ac:dyDescent="0.2">
      <c r="A2524" s="977"/>
      <c r="B2524" s="979"/>
      <c r="C2524" s="1069"/>
      <c r="D2524" s="1072"/>
      <c r="E2524" s="1070"/>
      <c r="F2524" s="1066"/>
      <c r="G2524" s="1067"/>
      <c r="I2524" s="2"/>
      <c r="K2524" s="1072"/>
    </row>
    <row r="2525" spans="1:11" x14ac:dyDescent="0.2">
      <c r="A2525" s="977"/>
      <c r="B2525" s="979"/>
      <c r="C2525" s="1069"/>
      <c r="D2525" s="1072"/>
      <c r="E2525" s="1070"/>
      <c r="F2525" s="1066"/>
      <c r="G2525" s="1067"/>
      <c r="I2525" s="2"/>
      <c r="K2525" s="1072"/>
    </row>
    <row r="2526" spans="1:11" x14ac:dyDescent="0.2">
      <c r="A2526" s="977"/>
      <c r="B2526" s="979"/>
      <c r="C2526" s="1069"/>
      <c r="D2526" s="1072"/>
      <c r="E2526" s="1070"/>
      <c r="F2526" s="1066"/>
      <c r="G2526" s="1067"/>
      <c r="I2526" s="2"/>
      <c r="K2526" s="1072"/>
    </row>
    <row r="2527" spans="1:11" x14ac:dyDescent="0.2">
      <c r="A2527" s="977"/>
      <c r="B2527" s="979"/>
      <c r="C2527" s="1069"/>
      <c r="D2527" s="1072"/>
      <c r="E2527" s="1070"/>
      <c r="F2527" s="1066"/>
      <c r="G2527" s="1067"/>
      <c r="I2527" s="2"/>
      <c r="K2527" s="1072"/>
    </row>
    <row r="2528" spans="1:11" x14ac:dyDescent="0.2">
      <c r="A2528" s="977"/>
      <c r="B2528" s="979"/>
      <c r="C2528" s="1069"/>
      <c r="D2528" s="1072"/>
      <c r="E2528" s="1070"/>
      <c r="F2528" s="1066"/>
      <c r="G2528" s="1067"/>
      <c r="I2528" s="2"/>
      <c r="K2528" s="1072"/>
    </row>
    <row r="2529" spans="1:11" x14ac:dyDescent="0.2">
      <c r="A2529" s="977"/>
      <c r="B2529" s="979"/>
      <c r="C2529" s="1069"/>
      <c r="D2529" s="1072"/>
      <c r="E2529" s="1070"/>
      <c r="F2529" s="1066"/>
      <c r="G2529" s="1067"/>
      <c r="I2529" s="2"/>
      <c r="K2529" s="1072"/>
    </row>
    <row r="2530" spans="1:11" x14ac:dyDescent="0.2">
      <c r="A2530" s="977"/>
      <c r="B2530" s="979"/>
      <c r="C2530" s="1069"/>
      <c r="D2530" s="1072"/>
      <c r="E2530" s="1070"/>
      <c r="F2530" s="1066"/>
      <c r="G2530" s="1067"/>
      <c r="I2530" s="2"/>
      <c r="K2530" s="1072"/>
    </row>
    <row r="2531" spans="1:11" x14ac:dyDescent="0.2">
      <c r="A2531" s="977"/>
      <c r="B2531" s="979"/>
      <c r="C2531" s="1069"/>
      <c r="D2531" s="1072"/>
      <c r="E2531" s="1070"/>
      <c r="F2531" s="1066"/>
      <c r="G2531" s="1067"/>
      <c r="I2531" s="2"/>
      <c r="K2531" s="1072"/>
    </row>
    <row r="2532" spans="1:11" x14ac:dyDescent="0.2">
      <c r="A2532" s="977"/>
      <c r="B2532" s="979"/>
      <c r="C2532" s="1069"/>
      <c r="D2532" s="1072"/>
      <c r="E2532" s="1070"/>
      <c r="F2532" s="1066"/>
      <c r="G2532" s="1067"/>
      <c r="I2532" s="2"/>
      <c r="K2532" s="1072"/>
    </row>
    <row r="2533" spans="1:11" x14ac:dyDescent="0.2">
      <c r="A2533" s="977"/>
      <c r="B2533" s="979"/>
      <c r="C2533" s="1069"/>
      <c r="D2533" s="1072"/>
      <c r="E2533" s="1070"/>
      <c r="F2533" s="1066"/>
      <c r="G2533" s="1067"/>
      <c r="I2533" s="2"/>
      <c r="K2533" s="1072"/>
    </row>
    <row r="2534" spans="1:11" x14ac:dyDescent="0.2">
      <c r="A2534" s="977"/>
      <c r="B2534" s="979"/>
      <c r="C2534" s="1069"/>
      <c r="D2534" s="1072"/>
      <c r="E2534" s="1070"/>
      <c r="F2534" s="1066"/>
      <c r="G2534" s="1067"/>
      <c r="I2534" s="2"/>
      <c r="K2534" s="1072"/>
    </row>
    <row r="2535" spans="1:11" x14ac:dyDescent="0.2">
      <c r="A2535" s="977"/>
      <c r="B2535" s="979"/>
      <c r="C2535" s="1069"/>
      <c r="D2535" s="1072"/>
      <c r="E2535" s="1070"/>
      <c r="F2535" s="1066"/>
      <c r="G2535" s="1067"/>
      <c r="I2535" s="2"/>
      <c r="K2535" s="1072"/>
    </row>
    <row r="2536" spans="1:11" x14ac:dyDescent="0.2">
      <c r="A2536" s="977"/>
      <c r="B2536" s="979"/>
      <c r="C2536" s="1069"/>
      <c r="D2536" s="1072"/>
      <c r="E2536" s="1070"/>
      <c r="F2536" s="1066"/>
      <c r="G2536" s="1067"/>
      <c r="I2536" s="2"/>
      <c r="K2536" s="1072"/>
    </row>
    <row r="2537" spans="1:11" x14ac:dyDescent="0.2">
      <c r="A2537" s="977"/>
      <c r="B2537" s="979"/>
      <c r="C2537" s="1069"/>
      <c r="D2537" s="1072"/>
      <c r="E2537" s="1070"/>
      <c r="F2537" s="1066"/>
      <c r="G2537" s="1067"/>
      <c r="I2537" s="2"/>
      <c r="K2537" s="1072"/>
    </row>
    <row r="2538" spans="1:11" x14ac:dyDescent="0.2">
      <c r="A2538" s="977"/>
      <c r="B2538" s="979"/>
      <c r="C2538" s="1069"/>
      <c r="D2538" s="1072"/>
      <c r="E2538" s="1070"/>
      <c r="F2538" s="1066"/>
      <c r="G2538" s="1067"/>
      <c r="I2538" s="2"/>
      <c r="K2538" s="1072"/>
    </row>
    <row r="2539" spans="1:11" x14ac:dyDescent="0.2">
      <c r="A2539" s="977"/>
      <c r="B2539" s="979"/>
      <c r="C2539" s="1069"/>
      <c r="D2539" s="1072"/>
      <c r="E2539" s="1070"/>
      <c r="F2539" s="1066"/>
      <c r="G2539" s="1067"/>
      <c r="I2539" s="2"/>
      <c r="K2539" s="1072"/>
    </row>
    <row r="2540" spans="1:11" x14ac:dyDescent="0.2">
      <c r="A2540" s="977"/>
      <c r="B2540" s="979"/>
      <c r="C2540" s="1069"/>
      <c r="D2540" s="1072"/>
      <c r="E2540" s="1070"/>
      <c r="F2540" s="1066"/>
      <c r="G2540" s="1067"/>
      <c r="I2540" s="2"/>
      <c r="K2540" s="1072"/>
    </row>
    <row r="2541" spans="1:11" x14ac:dyDescent="0.2">
      <c r="A2541" s="977"/>
      <c r="B2541" s="979"/>
      <c r="C2541" s="1069"/>
      <c r="D2541" s="1072"/>
      <c r="E2541" s="1070"/>
      <c r="F2541" s="1066"/>
      <c r="G2541" s="1067"/>
      <c r="I2541" s="2"/>
      <c r="K2541" s="1072"/>
    </row>
    <row r="2542" spans="1:11" x14ac:dyDescent="0.2">
      <c r="A2542" s="977"/>
      <c r="B2542" s="979"/>
      <c r="C2542" s="1069"/>
      <c r="D2542" s="1072"/>
      <c r="E2542" s="1070"/>
      <c r="F2542" s="1066"/>
      <c r="G2542" s="1067"/>
      <c r="I2542" s="2"/>
      <c r="K2542" s="1072"/>
    </row>
    <row r="2543" spans="1:11" x14ac:dyDescent="0.2">
      <c r="A2543" s="977"/>
      <c r="B2543" s="979"/>
      <c r="C2543" s="1069"/>
      <c r="D2543" s="1072"/>
      <c r="E2543" s="1070"/>
      <c r="F2543" s="1066"/>
      <c r="G2543" s="1067"/>
      <c r="I2543" s="2"/>
      <c r="K2543" s="1072"/>
    </row>
    <row r="2544" spans="1:11" x14ac:dyDescent="0.2">
      <c r="A2544" s="977"/>
      <c r="B2544" s="979"/>
      <c r="C2544" s="1069"/>
      <c r="D2544" s="1072"/>
      <c r="E2544" s="1070"/>
      <c r="F2544" s="1066"/>
      <c r="G2544" s="1067"/>
      <c r="I2544" s="2"/>
      <c r="K2544" s="1072"/>
    </row>
    <row r="2545" spans="1:11" x14ac:dyDescent="0.2">
      <c r="A2545" s="977"/>
      <c r="B2545" s="979"/>
      <c r="C2545" s="1069"/>
      <c r="D2545" s="1072"/>
      <c r="E2545" s="1070"/>
      <c r="F2545" s="1066"/>
      <c r="G2545" s="1067"/>
      <c r="I2545" s="2"/>
      <c r="K2545" s="1072"/>
    </row>
    <row r="2546" spans="1:11" x14ac:dyDescent="0.2">
      <c r="A2546" s="977"/>
      <c r="B2546" s="979"/>
      <c r="C2546" s="1069"/>
      <c r="D2546" s="1072"/>
      <c r="E2546" s="1070"/>
      <c r="F2546" s="1066"/>
      <c r="G2546" s="1067"/>
      <c r="I2546" s="2"/>
      <c r="K2546" s="1072"/>
    </row>
    <row r="2547" spans="1:11" x14ac:dyDescent="0.2">
      <c r="A2547" s="977"/>
      <c r="B2547" s="979"/>
      <c r="C2547" s="1069"/>
      <c r="D2547" s="1072"/>
      <c r="E2547" s="1070"/>
      <c r="F2547" s="1066"/>
      <c r="G2547" s="1067"/>
      <c r="I2547" s="2"/>
      <c r="K2547" s="1072"/>
    </row>
    <row r="2548" spans="1:11" x14ac:dyDescent="0.2">
      <c r="A2548" s="977"/>
      <c r="B2548" s="979"/>
      <c r="C2548" s="1069"/>
      <c r="D2548" s="1072"/>
      <c r="E2548" s="1070"/>
      <c r="F2548" s="1066"/>
      <c r="G2548" s="1067"/>
      <c r="I2548" s="2"/>
      <c r="K2548" s="1072"/>
    </row>
    <row r="2549" spans="1:11" x14ac:dyDescent="0.2">
      <c r="A2549" s="977"/>
      <c r="B2549" s="979"/>
      <c r="C2549" s="1069"/>
      <c r="D2549" s="1072"/>
      <c r="E2549" s="1070"/>
      <c r="F2549" s="1066"/>
      <c r="G2549" s="1067"/>
      <c r="I2549" s="2"/>
      <c r="K2549" s="1072"/>
    </row>
    <row r="2550" spans="1:11" x14ac:dyDescent="0.2">
      <c r="A2550" s="977"/>
      <c r="B2550" s="979"/>
      <c r="C2550" s="1069"/>
      <c r="D2550" s="1072"/>
      <c r="E2550" s="1070"/>
      <c r="F2550" s="1066"/>
      <c r="G2550" s="1067"/>
      <c r="I2550" s="2"/>
      <c r="K2550" s="1072"/>
    </row>
    <row r="2551" spans="1:11" x14ac:dyDescent="0.2">
      <c r="A2551" s="977"/>
      <c r="B2551" s="979"/>
      <c r="C2551" s="1069"/>
      <c r="D2551" s="1072"/>
      <c r="E2551" s="1070"/>
      <c r="F2551" s="1066"/>
      <c r="G2551" s="1067"/>
      <c r="I2551" s="2"/>
      <c r="K2551" s="1072"/>
    </row>
    <row r="2552" spans="1:11" x14ac:dyDescent="0.2">
      <c r="A2552" s="977"/>
      <c r="B2552" s="979"/>
      <c r="C2552" s="1069"/>
      <c r="D2552" s="1072"/>
      <c r="E2552" s="1070"/>
      <c r="F2552" s="1066"/>
      <c r="G2552" s="1067"/>
      <c r="I2552" s="2"/>
      <c r="K2552" s="1072"/>
    </row>
    <row r="2553" spans="1:11" x14ac:dyDescent="0.2">
      <c r="A2553" s="977"/>
      <c r="B2553" s="979"/>
      <c r="C2553" s="1069"/>
      <c r="D2553" s="1072"/>
      <c r="E2553" s="1070"/>
      <c r="F2553" s="1066"/>
      <c r="G2553" s="1067"/>
      <c r="I2553" s="2"/>
      <c r="K2553" s="1072"/>
    </row>
    <row r="2554" spans="1:11" x14ac:dyDescent="0.2">
      <c r="A2554" s="977"/>
      <c r="B2554" s="979"/>
      <c r="C2554" s="1069"/>
      <c r="D2554" s="1072"/>
      <c r="E2554" s="1070"/>
      <c r="F2554" s="1066"/>
      <c r="G2554" s="1067"/>
      <c r="I2554" s="2"/>
      <c r="K2554" s="1072"/>
    </row>
    <row r="2555" spans="1:11" x14ac:dyDescent="0.2">
      <c r="A2555" s="977"/>
      <c r="B2555" s="979"/>
      <c r="C2555" s="1069"/>
      <c r="D2555" s="1072"/>
      <c r="E2555" s="1070"/>
      <c r="F2555" s="1066"/>
      <c r="G2555" s="1067"/>
      <c r="I2555" s="2"/>
      <c r="K2555" s="1072"/>
    </row>
    <row r="2556" spans="1:11" x14ac:dyDescent="0.2">
      <c r="A2556" s="977"/>
      <c r="B2556" s="979"/>
      <c r="C2556" s="1069"/>
      <c r="D2556" s="1072"/>
      <c r="E2556" s="1070"/>
      <c r="F2556" s="1066"/>
      <c r="G2556" s="1067"/>
      <c r="I2556" s="2"/>
      <c r="K2556" s="1072"/>
    </row>
    <row r="2557" spans="1:11" x14ac:dyDescent="0.2">
      <c r="A2557" s="977"/>
      <c r="B2557" s="979"/>
      <c r="C2557" s="1069"/>
      <c r="D2557" s="1072"/>
      <c r="E2557" s="1070"/>
      <c r="F2557" s="1066"/>
      <c r="G2557" s="1067"/>
      <c r="I2557" s="2"/>
      <c r="K2557" s="1072"/>
    </row>
    <row r="2558" spans="1:11" x14ac:dyDescent="0.2">
      <c r="A2558" s="977"/>
      <c r="B2558" s="979"/>
      <c r="C2558" s="1069"/>
      <c r="D2558" s="1072"/>
      <c r="E2558" s="1070"/>
      <c r="F2558" s="1066"/>
      <c r="G2558" s="1067"/>
      <c r="I2558" s="2"/>
      <c r="K2558" s="1072"/>
    </row>
    <row r="2559" spans="1:11" x14ac:dyDescent="0.2">
      <c r="A2559" s="977"/>
      <c r="B2559" s="979"/>
      <c r="C2559" s="1069"/>
      <c r="D2559" s="1072"/>
      <c r="E2559" s="1070"/>
      <c r="F2559" s="1066"/>
      <c r="G2559" s="1067"/>
      <c r="I2559" s="2"/>
      <c r="K2559" s="1072"/>
    </row>
    <row r="2560" spans="1:11" x14ac:dyDescent="0.2">
      <c r="A2560" s="977"/>
      <c r="B2560" s="979"/>
      <c r="C2560" s="1069"/>
      <c r="D2560" s="1072"/>
      <c r="E2560" s="1070"/>
      <c r="F2560" s="1066"/>
      <c r="G2560" s="1067"/>
      <c r="I2560" s="2"/>
      <c r="K2560" s="1072"/>
    </row>
    <row r="2561" spans="1:11" x14ac:dyDescent="0.2">
      <c r="A2561" s="977"/>
      <c r="B2561" s="979"/>
      <c r="C2561" s="1069"/>
      <c r="D2561" s="1072"/>
      <c r="E2561" s="1070"/>
      <c r="F2561" s="1066"/>
      <c r="G2561" s="1067"/>
      <c r="I2561" s="2"/>
      <c r="K2561" s="1072"/>
    </row>
    <row r="2562" spans="1:11" x14ac:dyDescent="0.2">
      <c r="A2562" s="977"/>
      <c r="B2562" s="979"/>
      <c r="C2562" s="1069"/>
      <c r="D2562" s="1072"/>
      <c r="E2562" s="1070"/>
      <c r="F2562" s="1066"/>
      <c r="G2562" s="1067"/>
      <c r="I2562" s="2"/>
      <c r="K2562" s="1072"/>
    </row>
    <row r="2563" spans="1:11" x14ac:dyDescent="0.2">
      <c r="A2563" s="977"/>
      <c r="B2563" s="979"/>
      <c r="C2563" s="1069"/>
      <c r="D2563" s="1072"/>
      <c r="E2563" s="1070"/>
      <c r="F2563" s="1066"/>
      <c r="G2563" s="1067"/>
      <c r="I2563" s="2"/>
      <c r="K2563" s="1072"/>
    </row>
    <row r="2564" spans="1:11" x14ac:dyDescent="0.2">
      <c r="A2564" s="977"/>
      <c r="B2564" s="979"/>
      <c r="C2564" s="1069"/>
      <c r="D2564" s="1072"/>
      <c r="E2564" s="1070"/>
      <c r="F2564" s="1066"/>
      <c r="G2564" s="1067"/>
      <c r="I2564" s="2"/>
      <c r="K2564" s="1072"/>
    </row>
    <row r="2565" spans="1:11" x14ac:dyDescent="0.2">
      <c r="A2565" s="977"/>
      <c r="B2565" s="979"/>
      <c r="C2565" s="1069"/>
      <c r="D2565" s="1072"/>
      <c r="E2565" s="1070"/>
      <c r="F2565" s="1066"/>
      <c r="G2565" s="1067"/>
      <c r="I2565" s="2"/>
      <c r="K2565" s="1072"/>
    </row>
    <row r="2566" spans="1:11" x14ac:dyDescent="0.2">
      <c r="A2566" s="977"/>
      <c r="B2566" s="979"/>
      <c r="C2566" s="1069"/>
      <c r="D2566" s="1072"/>
      <c r="E2566" s="1070"/>
      <c r="F2566" s="1066"/>
      <c r="G2566" s="1067"/>
      <c r="I2566" s="2"/>
      <c r="K2566" s="1072"/>
    </row>
    <row r="2567" spans="1:11" x14ac:dyDescent="0.2">
      <c r="A2567" s="977"/>
      <c r="B2567" s="979"/>
      <c r="C2567" s="1069"/>
      <c r="D2567" s="1072"/>
      <c r="E2567" s="1070"/>
      <c r="F2567" s="1066"/>
      <c r="G2567" s="1067"/>
      <c r="I2567" s="2"/>
      <c r="K2567" s="1072"/>
    </row>
    <row r="2568" spans="1:11" x14ac:dyDescent="0.2">
      <c r="A2568" s="977"/>
      <c r="B2568" s="979"/>
      <c r="C2568" s="1069"/>
      <c r="D2568" s="1072"/>
      <c r="E2568" s="1070"/>
      <c r="F2568" s="1066"/>
      <c r="G2568" s="1067"/>
      <c r="I2568" s="2"/>
      <c r="K2568" s="1072"/>
    </row>
    <row r="2569" spans="1:11" x14ac:dyDescent="0.2">
      <c r="A2569" s="977"/>
      <c r="B2569" s="979"/>
      <c r="C2569" s="1069"/>
      <c r="D2569" s="1072"/>
      <c r="E2569" s="1070"/>
      <c r="F2569" s="1066"/>
      <c r="G2569" s="1067"/>
      <c r="I2569" s="2"/>
      <c r="K2569" s="1072"/>
    </row>
    <row r="2570" spans="1:11" x14ac:dyDescent="0.2">
      <c r="A2570" s="977"/>
      <c r="B2570" s="979"/>
      <c r="C2570" s="1069"/>
      <c r="D2570" s="1072"/>
      <c r="E2570" s="1070"/>
      <c r="F2570" s="1066"/>
      <c r="G2570" s="1067"/>
      <c r="I2570" s="2"/>
      <c r="K2570" s="1072"/>
    </row>
    <row r="2571" spans="1:11" x14ac:dyDescent="0.2">
      <c r="A2571" s="977"/>
      <c r="B2571" s="979"/>
      <c r="C2571" s="1069"/>
      <c r="D2571" s="1072"/>
      <c r="E2571" s="1070"/>
      <c r="F2571" s="1066"/>
      <c r="G2571" s="1067"/>
      <c r="I2571" s="2"/>
      <c r="K2571" s="1072"/>
    </row>
    <row r="2572" spans="1:11" x14ac:dyDescent="0.2">
      <c r="A2572" s="977"/>
      <c r="B2572" s="979"/>
      <c r="C2572" s="1069"/>
      <c r="D2572" s="1072"/>
      <c r="E2572" s="1070"/>
      <c r="F2572" s="1066"/>
      <c r="G2572" s="1067"/>
      <c r="I2572" s="2"/>
      <c r="K2572" s="1072"/>
    </row>
    <row r="2573" spans="1:11" x14ac:dyDescent="0.2">
      <c r="A2573" s="977"/>
      <c r="B2573" s="979"/>
      <c r="C2573" s="1069"/>
      <c r="D2573" s="1072"/>
      <c r="E2573" s="1070"/>
      <c r="F2573" s="1066"/>
      <c r="G2573" s="1067"/>
      <c r="I2573" s="2"/>
      <c r="K2573" s="1072"/>
    </row>
    <row r="2574" spans="1:11" x14ac:dyDescent="0.2">
      <c r="A2574" s="977"/>
      <c r="B2574" s="979"/>
      <c r="C2574" s="1069"/>
      <c r="D2574" s="1072"/>
      <c r="E2574" s="1070"/>
      <c r="F2574" s="1066"/>
      <c r="G2574" s="1067"/>
      <c r="I2574" s="2"/>
      <c r="K2574" s="1072"/>
    </row>
    <row r="2575" spans="1:11" x14ac:dyDescent="0.2">
      <c r="A2575" s="977"/>
      <c r="B2575" s="979"/>
      <c r="C2575" s="1069"/>
      <c r="D2575" s="1072"/>
      <c r="E2575" s="1070"/>
      <c r="F2575" s="1066"/>
      <c r="G2575" s="1067"/>
      <c r="I2575" s="2"/>
      <c r="K2575" s="1072"/>
    </row>
    <row r="2576" spans="1:11" x14ac:dyDescent="0.2">
      <c r="A2576" s="977"/>
      <c r="B2576" s="979"/>
      <c r="C2576" s="1069"/>
      <c r="D2576" s="1072"/>
      <c r="E2576" s="1070"/>
      <c r="F2576" s="1066"/>
      <c r="G2576" s="1067"/>
      <c r="I2576" s="2"/>
      <c r="K2576" s="1072"/>
    </row>
    <row r="2577" spans="1:11" x14ac:dyDescent="0.2">
      <c r="A2577" s="977"/>
      <c r="B2577" s="979"/>
      <c r="C2577" s="1069"/>
      <c r="D2577" s="1072"/>
      <c r="E2577" s="1070"/>
      <c r="F2577" s="1066"/>
      <c r="G2577" s="1067"/>
      <c r="I2577" s="2"/>
      <c r="K2577" s="1072"/>
    </row>
    <row r="2578" spans="1:11" x14ac:dyDescent="0.2">
      <c r="A2578" s="977"/>
      <c r="B2578" s="979"/>
      <c r="C2578" s="1069"/>
      <c r="D2578" s="1072"/>
      <c r="E2578" s="1070"/>
      <c r="F2578" s="1066"/>
      <c r="G2578" s="1067"/>
      <c r="I2578" s="2"/>
      <c r="K2578" s="1072"/>
    </row>
    <row r="2579" spans="1:11" x14ac:dyDescent="0.2">
      <c r="A2579" s="977"/>
      <c r="B2579" s="979"/>
      <c r="C2579" s="1069"/>
      <c r="D2579" s="1072"/>
      <c r="E2579" s="1070"/>
      <c r="F2579" s="1066"/>
      <c r="G2579" s="1067"/>
      <c r="I2579" s="2"/>
      <c r="K2579" s="1072"/>
    </row>
    <row r="2580" spans="1:11" x14ac:dyDescent="0.2">
      <c r="A2580" s="977"/>
      <c r="B2580" s="979"/>
      <c r="C2580" s="1069"/>
      <c r="D2580" s="1072"/>
      <c r="E2580" s="1070"/>
      <c r="F2580" s="1066"/>
      <c r="G2580" s="1067"/>
      <c r="I2580" s="2"/>
      <c r="K2580" s="1072"/>
    </row>
    <row r="2581" spans="1:11" x14ac:dyDescent="0.2">
      <c r="A2581" s="977"/>
      <c r="B2581" s="979"/>
      <c r="C2581" s="1069"/>
      <c r="D2581" s="1072"/>
      <c r="E2581" s="1070"/>
      <c r="F2581" s="1066"/>
      <c r="G2581" s="1067"/>
      <c r="I2581" s="2"/>
      <c r="K2581" s="1072"/>
    </row>
    <row r="2582" spans="1:11" x14ac:dyDescent="0.2">
      <c r="A2582" s="977"/>
      <c r="B2582" s="979"/>
      <c r="C2582" s="1069"/>
      <c r="D2582" s="1072"/>
      <c r="E2582" s="1070"/>
      <c r="F2582" s="1066"/>
      <c r="G2582" s="1067"/>
      <c r="I2582" s="2"/>
      <c r="K2582" s="1072"/>
    </row>
    <row r="2583" spans="1:11" x14ac:dyDescent="0.2">
      <c r="A2583" s="977"/>
      <c r="B2583" s="979"/>
      <c r="C2583" s="1069"/>
      <c r="D2583" s="1072"/>
      <c r="E2583" s="1070"/>
      <c r="F2583" s="1066"/>
      <c r="G2583" s="1067"/>
      <c r="I2583" s="2"/>
      <c r="K2583" s="1072"/>
    </row>
    <row r="2584" spans="1:11" x14ac:dyDescent="0.2">
      <c r="A2584" s="977"/>
      <c r="B2584" s="979"/>
      <c r="C2584" s="1069"/>
      <c r="D2584" s="1072"/>
      <c r="E2584" s="1070"/>
      <c r="F2584" s="1066"/>
      <c r="G2584" s="1067"/>
      <c r="I2584" s="2"/>
      <c r="K2584" s="1072"/>
    </row>
    <row r="2585" spans="1:11" x14ac:dyDescent="0.2">
      <c r="A2585" s="977"/>
      <c r="B2585" s="979"/>
      <c r="C2585" s="1069"/>
      <c r="D2585" s="1072"/>
      <c r="E2585" s="1070"/>
      <c r="F2585" s="1066"/>
      <c r="G2585" s="1067"/>
      <c r="I2585" s="2"/>
      <c r="K2585" s="1072"/>
    </row>
    <row r="2586" spans="1:11" x14ac:dyDescent="0.2">
      <c r="A2586" s="977"/>
      <c r="B2586" s="979"/>
      <c r="C2586" s="1069"/>
      <c r="D2586" s="1072"/>
      <c r="E2586" s="1070"/>
      <c r="F2586" s="1066"/>
      <c r="G2586" s="1067"/>
      <c r="I2586" s="2"/>
      <c r="K2586" s="1072"/>
    </row>
    <row r="2587" spans="1:11" x14ac:dyDescent="0.2">
      <c r="A2587" s="977"/>
      <c r="B2587" s="979"/>
      <c r="C2587" s="1069"/>
      <c r="D2587" s="1072"/>
      <c r="E2587" s="1070"/>
      <c r="F2587" s="1066"/>
      <c r="G2587" s="1067"/>
      <c r="I2587" s="2"/>
      <c r="K2587" s="1072"/>
    </row>
    <row r="2588" spans="1:11" x14ac:dyDescent="0.2">
      <c r="A2588" s="977"/>
      <c r="B2588" s="979"/>
      <c r="C2588" s="1069"/>
      <c r="D2588" s="1072"/>
      <c r="E2588" s="1070"/>
      <c r="F2588" s="1066"/>
      <c r="G2588" s="1067"/>
      <c r="I2588" s="2"/>
      <c r="K2588" s="1072"/>
    </row>
    <row r="2589" spans="1:11" x14ac:dyDescent="0.2">
      <c r="A2589" s="977"/>
      <c r="B2589" s="979"/>
      <c r="C2589" s="1069"/>
      <c r="D2589" s="1072"/>
      <c r="E2589" s="1070"/>
      <c r="F2589" s="1066"/>
      <c r="G2589" s="1067"/>
      <c r="I2589" s="2"/>
      <c r="K2589" s="1072"/>
    </row>
    <row r="2590" spans="1:11" x14ac:dyDescent="0.2">
      <c r="A2590" s="977"/>
      <c r="B2590" s="979"/>
      <c r="C2590" s="1069"/>
      <c r="D2590" s="1072"/>
      <c r="E2590" s="1070"/>
      <c r="F2590" s="1066"/>
      <c r="G2590" s="1067"/>
      <c r="I2590" s="2"/>
      <c r="K2590" s="1072"/>
    </row>
    <row r="2591" spans="1:11" x14ac:dyDescent="0.2">
      <c r="A2591" s="977"/>
      <c r="B2591" s="979"/>
      <c r="C2591" s="1069"/>
      <c r="D2591" s="1072"/>
      <c r="E2591" s="1070"/>
      <c r="F2591" s="1066"/>
      <c r="G2591" s="1067"/>
      <c r="I2591" s="2"/>
      <c r="K2591" s="1072"/>
    </row>
    <row r="2592" spans="1:11" x14ac:dyDescent="0.2">
      <c r="A2592" s="977"/>
      <c r="B2592" s="979"/>
      <c r="C2592" s="1069"/>
      <c r="D2592" s="1072"/>
      <c r="E2592" s="1070"/>
      <c r="F2592" s="1066"/>
      <c r="G2592" s="1067"/>
      <c r="I2592" s="2"/>
      <c r="K2592" s="1072"/>
    </row>
    <row r="2593" spans="1:11" x14ac:dyDescent="0.2">
      <c r="A2593" s="977"/>
      <c r="B2593" s="979"/>
      <c r="C2593" s="1069"/>
      <c r="D2593" s="1072"/>
      <c r="E2593" s="1070"/>
      <c r="F2593" s="1066"/>
      <c r="G2593" s="1067"/>
      <c r="I2593" s="2"/>
      <c r="K2593" s="1072"/>
    </row>
    <row r="2594" spans="1:11" x14ac:dyDescent="0.2">
      <c r="A2594" s="977"/>
      <c r="B2594" s="979"/>
      <c r="C2594" s="1069"/>
      <c r="D2594" s="1072"/>
      <c r="E2594" s="1070"/>
      <c r="F2594" s="1066"/>
      <c r="G2594" s="1067"/>
      <c r="I2594" s="2"/>
      <c r="K2594" s="1072"/>
    </row>
    <row r="2595" spans="1:11" x14ac:dyDescent="0.2">
      <c r="A2595" s="977"/>
      <c r="B2595" s="979"/>
      <c r="C2595" s="1069"/>
      <c r="D2595" s="1072"/>
      <c r="E2595" s="1070"/>
      <c r="F2595" s="1066"/>
      <c r="G2595" s="1067"/>
      <c r="I2595" s="2"/>
      <c r="K2595" s="1072"/>
    </row>
    <row r="2596" spans="1:11" x14ac:dyDescent="0.2">
      <c r="A2596" s="977"/>
      <c r="B2596" s="979"/>
      <c r="C2596" s="1069"/>
      <c r="D2596" s="1072"/>
      <c r="E2596" s="1070"/>
      <c r="F2596" s="1066"/>
      <c r="G2596" s="1067"/>
      <c r="I2596" s="2"/>
      <c r="K2596" s="1072"/>
    </row>
    <row r="2597" spans="1:11" x14ac:dyDescent="0.2">
      <c r="A2597" s="977"/>
      <c r="B2597" s="979"/>
      <c r="C2597" s="1069"/>
      <c r="D2597" s="1072"/>
      <c r="E2597" s="1070"/>
      <c r="F2597" s="1066"/>
      <c r="G2597" s="1067"/>
      <c r="I2597" s="2"/>
      <c r="K2597" s="1072"/>
    </row>
    <row r="2598" spans="1:11" x14ac:dyDescent="0.2">
      <c r="A2598" s="977"/>
      <c r="B2598" s="979"/>
      <c r="C2598" s="1069"/>
      <c r="D2598" s="1072"/>
      <c r="E2598" s="1070"/>
      <c r="F2598" s="1066"/>
      <c r="G2598" s="1067"/>
      <c r="I2598" s="2"/>
      <c r="K2598" s="1072"/>
    </row>
    <row r="2599" spans="1:11" x14ac:dyDescent="0.2">
      <c r="A2599" s="977"/>
      <c r="B2599" s="979"/>
      <c r="C2599" s="1069"/>
      <c r="D2599" s="1072"/>
      <c r="E2599" s="1070"/>
      <c r="F2599" s="1066"/>
      <c r="G2599" s="1067"/>
      <c r="I2599" s="2"/>
      <c r="K2599" s="1072"/>
    </row>
    <row r="2600" spans="1:11" x14ac:dyDescent="0.2">
      <c r="A2600" s="977"/>
      <c r="B2600" s="979"/>
      <c r="C2600" s="1069"/>
      <c r="D2600" s="1072"/>
      <c r="E2600" s="1070"/>
      <c r="F2600" s="1066"/>
      <c r="G2600" s="1067"/>
      <c r="I2600" s="2"/>
      <c r="K2600" s="1072"/>
    </row>
    <row r="2601" spans="1:11" x14ac:dyDescent="0.2">
      <c r="A2601" s="977"/>
      <c r="B2601" s="979"/>
      <c r="C2601" s="1069"/>
      <c r="D2601" s="1072"/>
      <c r="E2601" s="1070"/>
      <c r="F2601" s="1066"/>
      <c r="G2601" s="1067"/>
      <c r="I2601" s="2"/>
      <c r="K2601" s="1072"/>
    </row>
    <row r="2602" spans="1:11" x14ac:dyDescent="0.2">
      <c r="A2602" s="977"/>
      <c r="B2602" s="979"/>
      <c r="C2602" s="1069"/>
      <c r="D2602" s="1072"/>
      <c r="E2602" s="1070"/>
      <c r="F2602" s="1066"/>
      <c r="G2602" s="1067"/>
      <c r="I2602" s="2"/>
      <c r="K2602" s="1072"/>
    </row>
    <row r="2603" spans="1:11" x14ac:dyDescent="0.2">
      <c r="A2603" s="977"/>
      <c r="B2603" s="979"/>
      <c r="C2603" s="1069"/>
      <c r="D2603" s="1072"/>
      <c r="E2603" s="1070"/>
      <c r="F2603" s="1066"/>
      <c r="G2603" s="1067"/>
      <c r="I2603" s="2"/>
      <c r="K2603" s="1072"/>
    </row>
    <row r="2604" spans="1:11" x14ac:dyDescent="0.2">
      <c r="A2604" s="977"/>
      <c r="B2604" s="979"/>
      <c r="C2604" s="1069"/>
      <c r="D2604" s="1072"/>
      <c r="E2604" s="1070"/>
      <c r="F2604" s="1066"/>
      <c r="G2604" s="1067"/>
      <c r="I2604" s="2"/>
      <c r="K2604" s="1072"/>
    </row>
    <row r="2605" spans="1:11" x14ac:dyDescent="0.2">
      <c r="A2605" s="977"/>
      <c r="B2605" s="979"/>
      <c r="C2605" s="1069"/>
      <c r="D2605" s="1072"/>
      <c r="E2605" s="1070"/>
      <c r="F2605" s="1066"/>
      <c r="G2605" s="1067"/>
      <c r="I2605" s="2"/>
      <c r="K2605" s="1072"/>
    </row>
    <row r="2606" spans="1:11" x14ac:dyDescent="0.2">
      <c r="A2606" s="977"/>
      <c r="B2606" s="979"/>
      <c r="C2606" s="1069"/>
      <c r="D2606" s="1072"/>
      <c r="E2606" s="1070"/>
      <c r="F2606" s="1066"/>
      <c r="G2606" s="1067"/>
      <c r="I2606" s="2"/>
      <c r="K2606" s="1072"/>
    </row>
    <row r="2607" spans="1:11" x14ac:dyDescent="0.2">
      <c r="A2607" s="977"/>
      <c r="B2607" s="979"/>
      <c r="C2607" s="1069"/>
      <c r="D2607" s="1072"/>
      <c r="E2607" s="1070"/>
      <c r="F2607" s="1066"/>
      <c r="G2607" s="1067"/>
      <c r="I2607" s="2"/>
      <c r="K2607" s="1072"/>
    </row>
    <row r="2608" spans="1:11" x14ac:dyDescent="0.2">
      <c r="A2608" s="977"/>
      <c r="B2608" s="979"/>
      <c r="C2608" s="1069"/>
      <c r="D2608" s="1072"/>
      <c r="E2608" s="1070"/>
      <c r="F2608" s="1066"/>
      <c r="G2608" s="1067"/>
      <c r="I2608" s="2"/>
      <c r="K2608" s="1072"/>
    </row>
    <row r="2609" spans="1:11" x14ac:dyDescent="0.2">
      <c r="A2609" s="977"/>
      <c r="B2609" s="979"/>
      <c r="C2609" s="1069"/>
      <c r="D2609" s="1072"/>
      <c r="E2609" s="1070"/>
      <c r="F2609" s="1066"/>
      <c r="G2609" s="1067"/>
      <c r="I2609" s="2"/>
      <c r="K2609" s="1072"/>
    </row>
    <row r="2610" spans="1:11" x14ac:dyDescent="0.2">
      <c r="A2610" s="977"/>
      <c r="B2610" s="979"/>
      <c r="C2610" s="1069"/>
      <c r="D2610" s="1072"/>
      <c r="E2610" s="1070"/>
      <c r="F2610" s="1066"/>
      <c r="G2610" s="1067"/>
      <c r="I2610" s="2"/>
      <c r="K2610" s="1072"/>
    </row>
    <row r="2611" spans="1:11" x14ac:dyDescent="0.2">
      <c r="A2611" s="977"/>
      <c r="B2611" s="979"/>
      <c r="C2611" s="1069"/>
      <c r="D2611" s="1072"/>
      <c r="E2611" s="1070"/>
      <c r="F2611" s="1066"/>
      <c r="G2611" s="1067"/>
      <c r="I2611" s="2"/>
      <c r="K2611" s="1072"/>
    </row>
    <row r="2612" spans="1:11" x14ac:dyDescent="0.2">
      <c r="A2612" s="977"/>
      <c r="B2612" s="979"/>
      <c r="C2612" s="1069"/>
      <c r="D2612" s="1072"/>
      <c r="E2612" s="1070"/>
      <c r="F2612" s="1066"/>
      <c r="G2612" s="1067"/>
      <c r="I2612" s="2"/>
      <c r="K2612" s="1072"/>
    </row>
    <row r="2613" spans="1:11" x14ac:dyDescent="0.2">
      <c r="A2613" s="977"/>
      <c r="B2613" s="979"/>
      <c r="C2613" s="1069"/>
      <c r="D2613" s="1072"/>
      <c r="E2613" s="1070"/>
      <c r="F2613" s="1066"/>
      <c r="G2613" s="1067"/>
      <c r="I2613" s="2"/>
      <c r="K2613" s="1072"/>
    </row>
    <row r="2614" spans="1:11" x14ac:dyDescent="0.2">
      <c r="A2614" s="977"/>
      <c r="B2614" s="979"/>
      <c r="C2614" s="1069"/>
      <c r="D2614" s="1072"/>
      <c r="E2614" s="1070"/>
      <c r="F2614" s="1066"/>
      <c r="G2614" s="1067"/>
      <c r="I2614" s="2"/>
      <c r="K2614" s="1072"/>
    </row>
    <row r="2615" spans="1:11" x14ac:dyDescent="0.2">
      <c r="A2615" s="977"/>
      <c r="B2615" s="979"/>
      <c r="C2615" s="1069"/>
      <c r="D2615" s="1072"/>
      <c r="E2615" s="1070"/>
      <c r="F2615" s="1066"/>
      <c r="G2615" s="1067"/>
      <c r="I2615" s="2"/>
      <c r="K2615" s="1072"/>
    </row>
    <row r="2616" spans="1:11" x14ac:dyDescent="0.2">
      <c r="A2616" s="977"/>
      <c r="B2616" s="979"/>
      <c r="C2616" s="1069"/>
      <c r="D2616" s="1072"/>
      <c r="E2616" s="1070"/>
      <c r="F2616" s="1066"/>
      <c r="G2616" s="1067"/>
      <c r="I2616" s="2"/>
      <c r="K2616" s="1072"/>
    </row>
    <row r="2617" spans="1:11" x14ac:dyDescent="0.2">
      <c r="A2617" s="977"/>
      <c r="B2617" s="979"/>
      <c r="C2617" s="1069"/>
      <c r="D2617" s="1072"/>
      <c r="E2617" s="1070"/>
      <c r="F2617" s="1066"/>
      <c r="G2617" s="1067"/>
      <c r="I2617" s="2"/>
      <c r="K2617" s="1072"/>
    </row>
    <row r="2618" spans="1:11" x14ac:dyDescent="0.2">
      <c r="A2618" s="977"/>
      <c r="B2618" s="979"/>
      <c r="C2618" s="1069"/>
      <c r="D2618" s="1072"/>
      <c r="E2618" s="1070"/>
      <c r="F2618" s="1066"/>
      <c r="G2618" s="1067"/>
      <c r="I2618" s="2"/>
      <c r="K2618" s="1072"/>
    </row>
    <row r="2619" spans="1:11" x14ac:dyDescent="0.2">
      <c r="A2619" s="977"/>
      <c r="B2619" s="979"/>
      <c r="C2619" s="1069"/>
      <c r="D2619" s="1072"/>
      <c r="E2619" s="1070"/>
      <c r="F2619" s="1066"/>
      <c r="G2619" s="1067"/>
      <c r="I2619" s="2"/>
      <c r="K2619" s="1072"/>
    </row>
    <row r="2620" spans="1:11" x14ac:dyDescent="0.2">
      <c r="A2620" s="977"/>
      <c r="B2620" s="979"/>
      <c r="C2620" s="1069"/>
      <c r="D2620" s="1072"/>
      <c r="E2620" s="1070"/>
      <c r="F2620" s="1066"/>
      <c r="G2620" s="1067"/>
      <c r="I2620" s="2"/>
      <c r="K2620" s="1072"/>
    </row>
    <row r="2621" spans="1:11" x14ac:dyDescent="0.2">
      <c r="A2621" s="977"/>
      <c r="B2621" s="979"/>
      <c r="C2621" s="1069"/>
      <c r="D2621" s="1072"/>
      <c r="E2621" s="1070"/>
      <c r="F2621" s="1066"/>
      <c r="G2621" s="1067"/>
      <c r="I2621" s="2"/>
      <c r="K2621" s="1072"/>
    </row>
    <row r="2622" spans="1:11" x14ac:dyDescent="0.2">
      <c r="A2622" s="977"/>
      <c r="B2622" s="979"/>
      <c r="C2622" s="1069"/>
      <c r="D2622" s="1072"/>
      <c r="E2622" s="1070"/>
      <c r="F2622" s="1066"/>
      <c r="G2622" s="1067"/>
      <c r="I2622" s="2"/>
      <c r="K2622" s="1072"/>
    </row>
    <row r="2623" spans="1:11" x14ac:dyDescent="0.2">
      <c r="A2623" s="977"/>
      <c r="B2623" s="979"/>
      <c r="C2623" s="1069"/>
      <c r="D2623" s="1072"/>
      <c r="E2623" s="1070"/>
      <c r="F2623" s="1066"/>
      <c r="G2623" s="1067"/>
      <c r="I2623" s="2"/>
      <c r="K2623" s="1072"/>
    </row>
    <row r="2624" spans="1:11" x14ac:dyDescent="0.2">
      <c r="A2624" s="977"/>
      <c r="B2624" s="979"/>
      <c r="C2624" s="1069"/>
      <c r="D2624" s="1072"/>
      <c r="E2624" s="1070"/>
      <c r="F2624" s="1066"/>
      <c r="G2624" s="1067"/>
      <c r="I2624" s="2"/>
      <c r="K2624" s="1072"/>
    </row>
    <row r="2625" spans="1:11" x14ac:dyDescent="0.2">
      <c r="A2625" s="977"/>
      <c r="B2625" s="979"/>
      <c r="C2625" s="1069"/>
      <c r="D2625" s="1072"/>
      <c r="E2625" s="1070"/>
      <c r="F2625" s="1066"/>
      <c r="G2625" s="1067"/>
      <c r="I2625" s="2"/>
      <c r="K2625" s="1072"/>
    </row>
    <row r="2626" spans="1:11" x14ac:dyDescent="0.2">
      <c r="A2626" s="977"/>
      <c r="B2626" s="979"/>
      <c r="C2626" s="1069"/>
      <c r="D2626" s="1072"/>
      <c r="E2626" s="1070"/>
      <c r="F2626" s="1066"/>
      <c r="G2626" s="1067"/>
      <c r="I2626" s="2"/>
      <c r="K2626" s="1072"/>
    </row>
    <row r="2627" spans="1:11" x14ac:dyDescent="0.2">
      <c r="A2627" s="977"/>
      <c r="B2627" s="979"/>
      <c r="C2627" s="1069"/>
      <c r="D2627" s="1072"/>
      <c r="E2627" s="1070"/>
      <c r="F2627" s="1066"/>
      <c r="G2627" s="1067"/>
      <c r="I2627" s="2"/>
      <c r="K2627" s="1072"/>
    </row>
    <row r="2628" spans="1:11" x14ac:dyDescent="0.2">
      <c r="A2628" s="977"/>
      <c r="B2628" s="979"/>
      <c r="C2628" s="1069"/>
      <c r="D2628" s="1072"/>
      <c r="E2628" s="1070"/>
      <c r="F2628" s="1066"/>
      <c r="G2628" s="1067"/>
      <c r="I2628" s="2"/>
      <c r="K2628" s="1072"/>
    </row>
    <row r="2629" spans="1:11" x14ac:dyDescent="0.2">
      <c r="A2629" s="977"/>
      <c r="B2629" s="979"/>
      <c r="C2629" s="1069"/>
      <c r="D2629" s="1072"/>
      <c r="E2629" s="1070"/>
      <c r="F2629" s="1066"/>
      <c r="G2629" s="1067"/>
      <c r="I2629" s="2"/>
      <c r="K2629" s="1072"/>
    </row>
    <row r="2630" spans="1:11" x14ac:dyDescent="0.2">
      <c r="A2630" s="977"/>
      <c r="B2630" s="979"/>
      <c r="C2630" s="1069"/>
      <c r="D2630" s="1072"/>
      <c r="E2630" s="1070"/>
      <c r="F2630" s="1066"/>
      <c r="G2630" s="1067"/>
      <c r="I2630" s="2"/>
      <c r="K2630" s="1072"/>
    </row>
    <row r="2631" spans="1:11" x14ac:dyDescent="0.2">
      <c r="A2631" s="977"/>
      <c r="B2631" s="979"/>
      <c r="C2631" s="1069"/>
      <c r="D2631" s="1072"/>
      <c r="E2631" s="1070"/>
      <c r="F2631" s="1066"/>
      <c r="G2631" s="1067"/>
      <c r="I2631" s="2"/>
      <c r="K2631" s="1072"/>
    </row>
    <row r="2632" spans="1:11" x14ac:dyDescent="0.2">
      <c r="A2632" s="977"/>
      <c r="B2632" s="979"/>
      <c r="C2632" s="1069"/>
      <c r="D2632" s="1072"/>
      <c r="E2632" s="1070"/>
      <c r="F2632" s="1066"/>
      <c r="G2632" s="1067"/>
      <c r="I2632" s="2"/>
      <c r="K2632" s="1072"/>
    </row>
    <row r="2633" spans="1:11" x14ac:dyDescent="0.2">
      <c r="A2633" s="977"/>
      <c r="B2633" s="979"/>
      <c r="C2633" s="1069"/>
      <c r="D2633" s="1072"/>
      <c r="E2633" s="1070"/>
      <c r="F2633" s="1066"/>
      <c r="G2633" s="1067"/>
      <c r="I2633" s="2"/>
      <c r="K2633" s="1072"/>
    </row>
    <row r="2634" spans="1:11" x14ac:dyDescent="0.2">
      <c r="A2634" s="977"/>
      <c r="B2634" s="979"/>
      <c r="C2634" s="1069"/>
      <c r="D2634" s="1072"/>
      <c r="E2634" s="1070"/>
      <c r="F2634" s="1066"/>
      <c r="G2634" s="1067"/>
      <c r="I2634" s="2"/>
      <c r="K2634" s="1072"/>
    </row>
    <row r="2635" spans="1:11" x14ac:dyDescent="0.2">
      <c r="A2635" s="977"/>
      <c r="B2635" s="979"/>
      <c r="C2635" s="1069"/>
      <c r="D2635" s="1072"/>
      <c r="E2635" s="1070"/>
      <c r="F2635" s="1066"/>
      <c r="G2635" s="1067"/>
      <c r="I2635" s="2"/>
      <c r="K2635" s="1072"/>
    </row>
    <row r="2636" spans="1:11" x14ac:dyDescent="0.2">
      <c r="A2636" s="977"/>
      <c r="B2636" s="979"/>
      <c r="C2636" s="1069"/>
      <c r="D2636" s="1072"/>
      <c r="E2636" s="1070"/>
      <c r="F2636" s="1066"/>
      <c r="G2636" s="1067"/>
      <c r="I2636" s="2"/>
      <c r="K2636" s="1072"/>
    </row>
    <row r="2637" spans="1:11" x14ac:dyDescent="0.2">
      <c r="A2637" s="977"/>
      <c r="B2637" s="979"/>
      <c r="C2637" s="1069"/>
      <c r="D2637" s="1072"/>
      <c r="E2637" s="1070"/>
      <c r="F2637" s="1066"/>
      <c r="G2637" s="1067"/>
      <c r="I2637" s="2"/>
      <c r="K2637" s="1072"/>
    </row>
    <row r="2638" spans="1:11" x14ac:dyDescent="0.2">
      <c r="A2638" s="977"/>
      <c r="B2638" s="979"/>
      <c r="C2638" s="1069"/>
      <c r="D2638" s="1072"/>
      <c r="E2638" s="1070"/>
      <c r="F2638" s="1066"/>
      <c r="G2638" s="1067"/>
      <c r="I2638" s="2"/>
      <c r="K2638" s="1072"/>
    </row>
    <row r="2639" spans="1:11" x14ac:dyDescent="0.2">
      <c r="A2639" s="977"/>
      <c r="B2639" s="979"/>
      <c r="C2639" s="1069"/>
      <c r="D2639" s="1072"/>
      <c r="E2639" s="1070"/>
      <c r="F2639" s="1066"/>
      <c r="G2639" s="1067"/>
      <c r="I2639" s="2"/>
      <c r="K2639" s="1072"/>
    </row>
    <row r="2640" spans="1:11" x14ac:dyDescent="0.2">
      <c r="A2640" s="977"/>
      <c r="B2640" s="979"/>
      <c r="C2640" s="1069"/>
      <c r="D2640" s="1072"/>
      <c r="E2640" s="1070"/>
      <c r="F2640" s="1066"/>
      <c r="G2640" s="1067"/>
      <c r="I2640" s="2"/>
      <c r="K2640" s="1072"/>
    </row>
    <row r="2641" spans="1:11" x14ac:dyDescent="0.2">
      <c r="A2641" s="977"/>
      <c r="B2641" s="979"/>
      <c r="C2641" s="1069"/>
      <c r="D2641" s="1072"/>
      <c r="E2641" s="1070"/>
      <c r="F2641" s="1066"/>
      <c r="G2641" s="1067"/>
      <c r="I2641" s="2"/>
      <c r="K2641" s="1072"/>
    </row>
    <row r="2642" spans="1:11" x14ac:dyDescent="0.2">
      <c r="A2642" s="977"/>
      <c r="B2642" s="979"/>
      <c r="C2642" s="1069"/>
      <c r="D2642" s="1072"/>
      <c r="E2642" s="1070"/>
      <c r="F2642" s="1066"/>
      <c r="G2642" s="1067"/>
      <c r="I2642" s="2"/>
      <c r="K2642" s="1072"/>
    </row>
    <row r="2643" spans="1:11" x14ac:dyDescent="0.2">
      <c r="A2643" s="977"/>
      <c r="B2643" s="979"/>
      <c r="C2643" s="1069"/>
      <c r="D2643" s="1072"/>
      <c r="E2643" s="1070"/>
      <c r="F2643" s="1066"/>
      <c r="G2643" s="1067"/>
      <c r="I2643" s="2"/>
      <c r="K2643" s="1072"/>
    </row>
    <row r="2644" spans="1:11" x14ac:dyDescent="0.2">
      <c r="A2644" s="977"/>
      <c r="B2644" s="979"/>
      <c r="C2644" s="1069"/>
      <c r="D2644" s="1072"/>
      <c r="E2644" s="1070"/>
      <c r="F2644" s="1066"/>
      <c r="G2644" s="1067"/>
      <c r="I2644" s="2"/>
      <c r="K2644" s="1072"/>
    </row>
    <row r="2645" spans="1:11" x14ac:dyDescent="0.2">
      <c r="A2645" s="977"/>
      <c r="B2645" s="979"/>
      <c r="C2645" s="1069"/>
      <c r="D2645" s="1072"/>
      <c r="E2645" s="1070"/>
      <c r="F2645" s="1066"/>
      <c r="G2645" s="1067"/>
      <c r="I2645" s="2"/>
      <c r="K2645" s="1072"/>
    </row>
    <row r="2646" spans="1:11" x14ac:dyDescent="0.2">
      <c r="A2646" s="977"/>
      <c r="B2646" s="979"/>
      <c r="C2646" s="1069"/>
      <c r="D2646" s="1072"/>
      <c r="E2646" s="1070"/>
      <c r="F2646" s="1066"/>
      <c r="G2646" s="1067"/>
      <c r="I2646" s="2"/>
      <c r="K2646" s="1072"/>
    </row>
    <row r="2647" spans="1:11" x14ac:dyDescent="0.2">
      <c r="A2647" s="977"/>
      <c r="B2647" s="979"/>
      <c r="C2647" s="1069"/>
      <c r="D2647" s="1072"/>
      <c r="E2647" s="1070"/>
      <c r="F2647" s="1066"/>
      <c r="G2647" s="1067"/>
      <c r="I2647" s="2"/>
      <c r="K2647" s="1072"/>
    </row>
    <row r="2648" spans="1:11" x14ac:dyDescent="0.2">
      <c r="A2648" s="977"/>
      <c r="B2648" s="979"/>
      <c r="C2648" s="1069"/>
      <c r="D2648" s="1072"/>
      <c r="E2648" s="1070"/>
      <c r="F2648" s="1066"/>
      <c r="G2648" s="1067"/>
      <c r="I2648" s="2"/>
      <c r="K2648" s="1072"/>
    </row>
    <row r="2649" spans="1:11" x14ac:dyDescent="0.2">
      <c r="A2649" s="977"/>
      <c r="B2649" s="979"/>
      <c r="C2649" s="1069"/>
      <c r="D2649" s="1072"/>
      <c r="E2649" s="1070"/>
      <c r="F2649" s="1066"/>
      <c r="G2649" s="1067"/>
      <c r="I2649" s="2"/>
      <c r="K2649" s="1072"/>
    </row>
    <row r="2650" spans="1:11" x14ac:dyDescent="0.2">
      <c r="A2650" s="977"/>
      <c r="B2650" s="979"/>
      <c r="C2650" s="1069"/>
      <c r="D2650" s="1072"/>
      <c r="E2650" s="1070"/>
      <c r="F2650" s="1066"/>
      <c r="G2650" s="1067"/>
      <c r="I2650" s="2"/>
      <c r="K2650" s="1072"/>
    </row>
    <row r="2651" spans="1:11" x14ac:dyDescent="0.2">
      <c r="A2651" s="977"/>
      <c r="B2651" s="979"/>
      <c r="C2651" s="1069"/>
      <c r="D2651" s="1072"/>
      <c r="E2651" s="1070"/>
      <c r="F2651" s="1066"/>
      <c r="G2651" s="1067"/>
      <c r="I2651" s="2"/>
      <c r="K2651" s="1072"/>
    </row>
    <row r="2652" spans="1:11" x14ac:dyDescent="0.2">
      <c r="A2652" s="977"/>
      <c r="B2652" s="979"/>
      <c r="C2652" s="1069"/>
      <c r="D2652" s="1072"/>
      <c r="E2652" s="1070"/>
      <c r="F2652" s="1066"/>
      <c r="G2652" s="1067"/>
      <c r="I2652" s="2"/>
      <c r="K2652" s="1072"/>
    </row>
    <row r="2653" spans="1:11" x14ac:dyDescent="0.2">
      <c r="A2653" s="977"/>
      <c r="B2653" s="979"/>
      <c r="C2653" s="1069"/>
      <c r="D2653" s="1072"/>
      <c r="E2653" s="1070"/>
      <c r="F2653" s="1066"/>
      <c r="G2653" s="1067"/>
      <c r="I2653" s="2"/>
      <c r="K2653" s="1072"/>
    </row>
    <row r="2654" spans="1:11" x14ac:dyDescent="0.2">
      <c r="A2654" s="977"/>
      <c r="B2654" s="979"/>
      <c r="C2654" s="1069"/>
      <c r="D2654" s="1072"/>
      <c r="E2654" s="1070"/>
      <c r="F2654" s="1066"/>
      <c r="G2654" s="1067"/>
      <c r="I2654" s="2"/>
      <c r="K2654" s="1072"/>
    </row>
    <row r="2655" spans="1:11" x14ac:dyDescent="0.2">
      <c r="A2655" s="977"/>
      <c r="B2655" s="979"/>
      <c r="C2655" s="1069"/>
      <c r="D2655" s="1072"/>
      <c r="E2655" s="1070"/>
      <c r="F2655" s="1066"/>
      <c r="G2655" s="1067"/>
      <c r="I2655" s="2"/>
      <c r="K2655" s="1072"/>
    </row>
    <row r="2656" spans="1:11" x14ac:dyDescent="0.2">
      <c r="A2656" s="977"/>
      <c r="B2656" s="979"/>
      <c r="C2656" s="1069"/>
      <c r="D2656" s="1072"/>
      <c r="E2656" s="1070"/>
      <c r="F2656" s="1066"/>
      <c r="G2656" s="1067"/>
      <c r="I2656" s="2"/>
      <c r="K2656" s="1072"/>
    </row>
    <row r="2657" spans="1:11" x14ac:dyDescent="0.2">
      <c r="A2657" s="977"/>
      <c r="B2657" s="979"/>
      <c r="C2657" s="1069"/>
      <c r="D2657" s="1072"/>
      <c r="E2657" s="1070"/>
      <c r="F2657" s="1066"/>
      <c r="G2657" s="1067"/>
      <c r="I2657" s="2"/>
      <c r="K2657" s="1072"/>
    </row>
    <row r="2658" spans="1:11" x14ac:dyDescent="0.2">
      <c r="A2658" s="977"/>
      <c r="B2658" s="979"/>
      <c r="C2658" s="1069"/>
      <c r="D2658" s="1072"/>
      <c r="E2658" s="1070"/>
      <c r="F2658" s="1066"/>
      <c r="G2658" s="1067"/>
      <c r="I2658" s="2"/>
      <c r="K2658" s="1072"/>
    </row>
    <row r="2659" spans="1:11" x14ac:dyDescent="0.2">
      <c r="A2659" s="977"/>
      <c r="B2659" s="979"/>
      <c r="C2659" s="1069"/>
      <c r="D2659" s="1072"/>
      <c r="E2659" s="1070"/>
      <c r="F2659" s="1066"/>
      <c r="G2659" s="1067"/>
      <c r="I2659" s="2"/>
      <c r="K2659" s="1072"/>
    </row>
    <row r="2660" spans="1:11" x14ac:dyDescent="0.2">
      <c r="A2660" s="977"/>
      <c r="B2660" s="979"/>
      <c r="C2660" s="1069"/>
      <c r="D2660" s="1072"/>
      <c r="E2660" s="1070"/>
      <c r="F2660" s="1066"/>
      <c r="G2660" s="1067"/>
      <c r="I2660" s="2"/>
      <c r="K2660" s="1072"/>
    </row>
    <row r="2661" spans="1:11" x14ac:dyDescent="0.2">
      <c r="A2661" s="977"/>
      <c r="B2661" s="979"/>
      <c r="C2661" s="1069"/>
      <c r="D2661" s="1072"/>
      <c r="E2661" s="1070"/>
      <c r="F2661" s="1066"/>
      <c r="G2661" s="1067"/>
      <c r="I2661" s="2"/>
      <c r="K2661" s="1072"/>
    </row>
    <row r="2662" spans="1:11" x14ac:dyDescent="0.2">
      <c r="A2662" s="977"/>
      <c r="B2662" s="979"/>
      <c r="C2662" s="1069"/>
      <c r="D2662" s="1072"/>
      <c r="E2662" s="1070"/>
      <c r="F2662" s="1066"/>
      <c r="G2662" s="1067"/>
      <c r="I2662" s="2"/>
      <c r="K2662" s="1072"/>
    </row>
    <row r="2663" spans="1:11" x14ac:dyDescent="0.2">
      <c r="A2663" s="977"/>
      <c r="B2663" s="979"/>
      <c r="C2663" s="1069"/>
      <c r="D2663" s="1072"/>
      <c r="E2663" s="1070"/>
      <c r="F2663" s="1066"/>
      <c r="G2663" s="1067"/>
      <c r="I2663" s="2"/>
      <c r="K2663" s="1072"/>
    </row>
    <row r="2664" spans="1:11" x14ac:dyDescent="0.2">
      <c r="A2664" s="977"/>
      <c r="B2664" s="979"/>
      <c r="C2664" s="1069"/>
      <c r="D2664" s="1072"/>
      <c r="E2664" s="1070"/>
      <c r="F2664" s="1066"/>
      <c r="G2664" s="1067"/>
      <c r="I2664" s="2"/>
      <c r="K2664" s="1072"/>
    </row>
    <row r="2665" spans="1:11" x14ac:dyDescent="0.2">
      <c r="A2665" s="977"/>
      <c r="B2665" s="979"/>
      <c r="C2665" s="1069"/>
      <c r="D2665" s="1072"/>
      <c r="E2665" s="1070"/>
      <c r="F2665" s="1066"/>
      <c r="G2665" s="1067"/>
      <c r="I2665" s="2"/>
      <c r="K2665" s="1072"/>
    </row>
    <row r="2666" spans="1:11" x14ac:dyDescent="0.2">
      <c r="A2666" s="977"/>
      <c r="B2666" s="979"/>
      <c r="C2666" s="1069"/>
      <c r="D2666" s="1072"/>
      <c r="E2666" s="1070"/>
      <c r="F2666" s="1066"/>
      <c r="G2666" s="1067"/>
      <c r="I2666" s="2"/>
      <c r="K2666" s="1072"/>
    </row>
    <row r="2667" spans="1:11" x14ac:dyDescent="0.2">
      <c r="A2667" s="977"/>
      <c r="B2667" s="979"/>
      <c r="C2667" s="1069"/>
      <c r="D2667" s="1072"/>
      <c r="E2667" s="1070"/>
      <c r="F2667" s="1066"/>
      <c r="G2667" s="1067"/>
      <c r="I2667" s="2"/>
      <c r="K2667" s="1072"/>
    </row>
    <row r="2668" spans="1:11" x14ac:dyDescent="0.2">
      <c r="A2668" s="977"/>
      <c r="B2668" s="979"/>
      <c r="C2668" s="1069"/>
      <c r="D2668" s="1072"/>
      <c r="E2668" s="1070"/>
      <c r="F2668" s="1066"/>
      <c r="G2668" s="1067"/>
      <c r="I2668" s="2"/>
      <c r="K2668" s="1072"/>
    </row>
    <row r="2669" spans="1:11" x14ac:dyDescent="0.2">
      <c r="A2669" s="977"/>
      <c r="B2669" s="979"/>
      <c r="C2669" s="1069"/>
      <c r="D2669" s="1072"/>
      <c r="E2669" s="1070"/>
      <c r="F2669" s="1066"/>
      <c r="G2669" s="1067"/>
      <c r="I2669" s="2"/>
      <c r="K2669" s="1072"/>
    </row>
    <row r="2670" spans="1:11" x14ac:dyDescent="0.2">
      <c r="A2670" s="977"/>
      <c r="B2670" s="979"/>
      <c r="C2670" s="1069"/>
      <c r="D2670" s="1072"/>
      <c r="E2670" s="1070"/>
      <c r="F2670" s="1066"/>
      <c r="G2670" s="1067"/>
      <c r="I2670" s="2"/>
      <c r="K2670" s="1072"/>
    </row>
    <row r="2671" spans="1:11" x14ac:dyDescent="0.2">
      <c r="A2671" s="977"/>
      <c r="B2671" s="979"/>
      <c r="C2671" s="1069"/>
      <c r="D2671" s="1072"/>
      <c r="E2671" s="1070"/>
      <c r="F2671" s="1066"/>
      <c r="G2671" s="1067"/>
      <c r="I2671" s="2"/>
      <c r="K2671" s="1072"/>
    </row>
    <row r="2672" spans="1:11" x14ac:dyDescent="0.2">
      <c r="A2672" s="977"/>
      <c r="B2672" s="979"/>
      <c r="C2672" s="1069"/>
      <c r="D2672" s="1072"/>
      <c r="E2672" s="1070"/>
      <c r="F2672" s="1066"/>
      <c r="G2672" s="1067"/>
      <c r="I2672" s="2"/>
      <c r="K2672" s="1072"/>
    </row>
    <row r="2673" spans="1:11" x14ac:dyDescent="0.2">
      <c r="A2673" s="977"/>
      <c r="B2673" s="979"/>
      <c r="C2673" s="1069"/>
      <c r="D2673" s="1072"/>
      <c r="E2673" s="1070"/>
      <c r="F2673" s="1066"/>
      <c r="G2673" s="1067"/>
      <c r="I2673" s="2"/>
      <c r="K2673" s="1072"/>
    </row>
    <row r="2674" spans="1:11" x14ac:dyDescent="0.2">
      <c r="A2674" s="977"/>
      <c r="B2674" s="979"/>
      <c r="C2674" s="1069"/>
      <c r="D2674" s="1072"/>
      <c r="E2674" s="1070"/>
      <c r="F2674" s="1066"/>
      <c r="G2674" s="1067"/>
      <c r="I2674" s="2"/>
      <c r="K2674" s="1072"/>
    </row>
    <row r="2675" spans="1:11" x14ac:dyDescent="0.2">
      <c r="A2675" s="977"/>
      <c r="B2675" s="979"/>
      <c r="C2675" s="1069"/>
      <c r="D2675" s="1072"/>
      <c r="E2675" s="1070"/>
      <c r="F2675" s="1066"/>
      <c r="G2675" s="1067"/>
      <c r="I2675" s="2"/>
      <c r="K2675" s="1072"/>
    </row>
    <row r="2676" spans="1:11" x14ac:dyDescent="0.2">
      <c r="A2676" s="977"/>
      <c r="B2676" s="979"/>
      <c r="C2676" s="1069"/>
      <c r="D2676" s="1072"/>
      <c r="E2676" s="1070"/>
      <c r="F2676" s="1066"/>
      <c r="G2676" s="1067"/>
      <c r="I2676" s="2"/>
      <c r="K2676" s="1072"/>
    </row>
    <row r="2677" spans="1:11" x14ac:dyDescent="0.2">
      <c r="A2677" s="977"/>
      <c r="B2677" s="979"/>
      <c r="C2677" s="1069"/>
      <c r="D2677" s="1072"/>
      <c r="E2677" s="1070"/>
      <c r="F2677" s="1066"/>
      <c r="G2677" s="1067"/>
      <c r="I2677" s="2"/>
      <c r="K2677" s="1072"/>
    </row>
    <row r="2678" spans="1:11" x14ac:dyDescent="0.2">
      <c r="A2678" s="977"/>
      <c r="B2678" s="979"/>
      <c r="C2678" s="1069"/>
      <c r="D2678" s="1072"/>
      <c r="E2678" s="1070"/>
      <c r="F2678" s="1066"/>
      <c r="G2678" s="1067"/>
      <c r="I2678" s="2"/>
      <c r="K2678" s="1072"/>
    </row>
    <row r="2679" spans="1:11" x14ac:dyDescent="0.2">
      <c r="A2679" s="977"/>
      <c r="B2679" s="979"/>
      <c r="C2679" s="1069"/>
      <c r="D2679" s="1072"/>
      <c r="E2679" s="1070"/>
      <c r="F2679" s="1066"/>
      <c r="G2679" s="1067"/>
      <c r="I2679" s="2"/>
      <c r="K2679" s="1072"/>
    </row>
    <row r="2680" spans="1:11" x14ac:dyDescent="0.2">
      <c r="A2680" s="977"/>
      <c r="B2680" s="979"/>
      <c r="C2680" s="1069"/>
      <c r="D2680" s="1072"/>
      <c r="E2680" s="1070"/>
      <c r="F2680" s="1066"/>
      <c r="G2680" s="1067"/>
      <c r="I2680" s="2"/>
      <c r="K2680" s="1072"/>
    </row>
    <row r="2681" spans="1:11" x14ac:dyDescent="0.2">
      <c r="A2681" s="977"/>
      <c r="B2681" s="979"/>
      <c r="C2681" s="1069"/>
      <c r="D2681" s="1072"/>
      <c r="E2681" s="1070"/>
      <c r="F2681" s="1066"/>
      <c r="G2681" s="1067"/>
      <c r="I2681" s="2"/>
      <c r="K2681" s="1072"/>
    </row>
    <row r="2682" spans="1:11" x14ac:dyDescent="0.2">
      <c r="A2682" s="977"/>
      <c r="B2682" s="979"/>
      <c r="C2682" s="1069"/>
      <c r="D2682" s="1072"/>
      <c r="E2682" s="1070"/>
      <c r="F2682" s="1066"/>
      <c r="G2682" s="1067"/>
      <c r="I2682" s="2"/>
      <c r="K2682" s="1072"/>
    </row>
    <row r="2683" spans="1:11" x14ac:dyDescent="0.2">
      <c r="A2683" s="977"/>
      <c r="B2683" s="979"/>
      <c r="C2683" s="1069"/>
      <c r="D2683" s="1072"/>
      <c r="E2683" s="1070"/>
      <c r="F2683" s="1066"/>
      <c r="G2683" s="1067"/>
      <c r="I2683" s="2"/>
      <c r="K2683" s="1072"/>
    </row>
    <row r="2684" spans="1:11" x14ac:dyDescent="0.2">
      <c r="A2684" s="977"/>
      <c r="B2684" s="979"/>
      <c r="C2684" s="1069"/>
      <c r="D2684" s="1072"/>
      <c r="E2684" s="1070"/>
      <c r="F2684" s="1066"/>
      <c r="G2684" s="1067"/>
      <c r="I2684" s="2"/>
      <c r="K2684" s="1072"/>
    </row>
    <row r="2685" spans="1:11" x14ac:dyDescent="0.2">
      <c r="A2685" s="977"/>
      <c r="B2685" s="979"/>
      <c r="C2685" s="1069"/>
      <c r="D2685" s="1072"/>
      <c r="E2685" s="1070"/>
      <c r="F2685" s="1066"/>
      <c r="G2685" s="1067"/>
      <c r="I2685" s="2"/>
      <c r="K2685" s="1072"/>
    </row>
    <row r="2686" spans="1:11" x14ac:dyDescent="0.2">
      <c r="A2686" s="977"/>
      <c r="B2686" s="979"/>
      <c r="C2686" s="1069"/>
      <c r="D2686" s="1072"/>
      <c r="E2686" s="1070"/>
      <c r="F2686" s="1066"/>
      <c r="G2686" s="1067"/>
      <c r="I2686" s="2"/>
      <c r="K2686" s="1072"/>
    </row>
    <row r="2687" spans="1:11" x14ac:dyDescent="0.2">
      <c r="A2687" s="977"/>
      <c r="B2687" s="979"/>
      <c r="C2687" s="1069"/>
      <c r="D2687" s="1072"/>
      <c r="E2687" s="1070"/>
      <c r="F2687" s="1066"/>
      <c r="G2687" s="1067"/>
      <c r="I2687" s="2"/>
      <c r="K2687" s="1072"/>
    </row>
    <row r="2688" spans="1:11" x14ac:dyDescent="0.2">
      <c r="A2688" s="977"/>
      <c r="B2688" s="979"/>
      <c r="C2688" s="1069"/>
      <c r="D2688" s="1072"/>
      <c r="E2688" s="1070"/>
      <c r="F2688" s="1066"/>
      <c r="G2688" s="1067"/>
      <c r="I2688" s="2"/>
      <c r="K2688" s="1072"/>
    </row>
    <row r="2689" spans="1:11" x14ac:dyDescent="0.2">
      <c r="A2689" s="977"/>
      <c r="B2689" s="979"/>
      <c r="C2689" s="1069"/>
      <c r="D2689" s="1072"/>
      <c r="E2689" s="1070"/>
      <c r="F2689" s="1066"/>
      <c r="G2689" s="1067"/>
      <c r="I2689" s="2"/>
      <c r="K2689" s="1072"/>
    </row>
    <row r="2690" spans="1:11" x14ac:dyDescent="0.2">
      <c r="A2690" s="977"/>
      <c r="B2690" s="979"/>
      <c r="C2690" s="1069"/>
      <c r="D2690" s="1072"/>
      <c r="E2690" s="1070"/>
      <c r="F2690" s="1066"/>
      <c r="G2690" s="1067"/>
      <c r="I2690" s="2"/>
      <c r="K2690" s="1072"/>
    </row>
    <row r="2691" spans="1:11" x14ac:dyDescent="0.2">
      <c r="A2691" s="977"/>
      <c r="B2691" s="979"/>
      <c r="C2691" s="1069"/>
      <c r="D2691" s="1072"/>
      <c r="E2691" s="1070"/>
      <c r="F2691" s="1066"/>
      <c r="G2691" s="1067"/>
      <c r="I2691" s="2"/>
      <c r="K2691" s="1072"/>
    </row>
    <row r="2692" spans="1:11" x14ac:dyDescent="0.2">
      <c r="A2692" s="977"/>
      <c r="B2692" s="979"/>
      <c r="C2692" s="1069"/>
      <c r="D2692" s="1072"/>
      <c r="E2692" s="1070"/>
      <c r="F2692" s="1066"/>
      <c r="G2692" s="1067"/>
      <c r="I2692" s="2"/>
      <c r="K2692" s="1072"/>
    </row>
    <row r="2693" spans="1:11" x14ac:dyDescent="0.2">
      <c r="A2693" s="977"/>
      <c r="B2693" s="979"/>
      <c r="C2693" s="1069"/>
      <c r="D2693" s="1072"/>
      <c r="E2693" s="1070"/>
      <c r="F2693" s="1066"/>
      <c r="G2693" s="1067"/>
      <c r="I2693" s="2"/>
      <c r="K2693" s="1072"/>
    </row>
    <row r="2694" spans="1:11" x14ac:dyDescent="0.2">
      <c r="A2694" s="977"/>
      <c r="B2694" s="979"/>
      <c r="C2694" s="1069"/>
      <c r="D2694" s="1072"/>
      <c r="E2694" s="1070"/>
      <c r="F2694" s="1066"/>
      <c r="G2694" s="1067"/>
      <c r="I2694" s="2"/>
      <c r="K2694" s="1072"/>
    </row>
    <row r="2695" spans="1:11" x14ac:dyDescent="0.2">
      <c r="A2695" s="977"/>
      <c r="B2695" s="979"/>
      <c r="C2695" s="1069"/>
      <c r="D2695" s="1072"/>
      <c r="E2695" s="1070"/>
      <c r="F2695" s="1066"/>
      <c r="G2695" s="1067"/>
      <c r="I2695" s="2"/>
      <c r="K2695" s="1072"/>
    </row>
    <row r="2696" spans="1:11" x14ac:dyDescent="0.2">
      <c r="A2696" s="977"/>
      <c r="B2696" s="979"/>
      <c r="C2696" s="1069"/>
      <c r="D2696" s="1072"/>
      <c r="E2696" s="1070"/>
      <c r="F2696" s="1066"/>
      <c r="G2696" s="1067"/>
      <c r="I2696" s="2"/>
      <c r="K2696" s="1072"/>
    </row>
    <row r="2697" spans="1:11" x14ac:dyDescent="0.2">
      <c r="A2697" s="977"/>
      <c r="B2697" s="979"/>
      <c r="C2697" s="1069"/>
      <c r="D2697" s="1072"/>
      <c r="E2697" s="1070"/>
      <c r="F2697" s="1066"/>
      <c r="G2697" s="1067"/>
      <c r="I2697" s="2"/>
      <c r="K2697" s="1072"/>
    </row>
    <row r="2698" spans="1:11" x14ac:dyDescent="0.2">
      <c r="A2698" s="977"/>
      <c r="B2698" s="979"/>
      <c r="C2698" s="1069"/>
      <c r="D2698" s="1072"/>
      <c r="E2698" s="1070"/>
      <c r="F2698" s="1066"/>
      <c r="G2698" s="1067"/>
      <c r="I2698" s="2"/>
      <c r="K2698" s="1072"/>
    </row>
    <row r="2699" spans="1:11" x14ac:dyDescent="0.2">
      <c r="A2699" s="977"/>
      <c r="B2699" s="979"/>
      <c r="C2699" s="1069"/>
      <c r="D2699" s="1072"/>
      <c r="E2699" s="1070"/>
      <c r="F2699" s="1066"/>
      <c r="G2699" s="1067"/>
      <c r="I2699" s="2"/>
      <c r="K2699" s="1072"/>
    </row>
    <row r="2700" spans="1:11" x14ac:dyDescent="0.2">
      <c r="A2700" s="977"/>
      <c r="B2700" s="979"/>
      <c r="C2700" s="1069"/>
      <c r="D2700" s="1072"/>
      <c r="E2700" s="1070"/>
      <c r="F2700" s="1066"/>
      <c r="G2700" s="1067"/>
      <c r="I2700" s="2"/>
      <c r="K2700" s="1072"/>
    </row>
    <row r="2701" spans="1:11" x14ac:dyDescent="0.2">
      <c r="A2701" s="977"/>
      <c r="B2701" s="979"/>
      <c r="C2701" s="1069"/>
      <c r="D2701" s="1072"/>
      <c r="E2701" s="1070"/>
      <c r="F2701" s="1066"/>
      <c r="G2701" s="1067"/>
      <c r="I2701" s="2"/>
      <c r="K2701" s="1072"/>
    </row>
    <row r="2702" spans="1:11" x14ac:dyDescent="0.2">
      <c r="A2702" s="977"/>
      <c r="B2702" s="979"/>
      <c r="C2702" s="1069"/>
      <c r="D2702" s="1072"/>
      <c r="E2702" s="1070"/>
      <c r="F2702" s="1066"/>
      <c r="G2702" s="1067"/>
      <c r="I2702" s="2"/>
      <c r="K2702" s="1072"/>
    </row>
    <row r="2703" spans="1:11" x14ac:dyDescent="0.2">
      <c r="A2703" s="977"/>
      <c r="B2703" s="979"/>
      <c r="C2703" s="1069"/>
      <c r="D2703" s="1072"/>
      <c r="E2703" s="1070"/>
      <c r="F2703" s="1066"/>
      <c r="G2703" s="1067"/>
      <c r="I2703" s="2"/>
      <c r="K2703" s="1072"/>
    </row>
    <row r="2704" spans="1:11" x14ac:dyDescent="0.2">
      <c r="A2704" s="977"/>
      <c r="B2704" s="979"/>
      <c r="C2704" s="1069"/>
      <c r="D2704" s="1072"/>
      <c r="E2704" s="1070"/>
      <c r="F2704" s="1066"/>
      <c r="G2704" s="1067"/>
      <c r="I2704" s="2"/>
      <c r="K2704" s="1072"/>
    </row>
    <row r="2705" spans="1:11" x14ac:dyDescent="0.2">
      <c r="A2705" s="977"/>
      <c r="B2705" s="979"/>
      <c r="C2705" s="1069"/>
      <c r="D2705" s="1072"/>
      <c r="E2705" s="1070"/>
      <c r="F2705" s="1066"/>
      <c r="G2705" s="1067"/>
      <c r="I2705" s="2"/>
      <c r="K2705" s="1072"/>
    </row>
    <row r="2706" spans="1:11" x14ac:dyDescent="0.2">
      <c r="A2706" s="977"/>
      <c r="B2706" s="979"/>
      <c r="C2706" s="1069"/>
      <c r="D2706" s="1072"/>
      <c r="E2706" s="1070"/>
      <c r="F2706" s="1066"/>
      <c r="G2706" s="1067"/>
      <c r="I2706" s="2"/>
      <c r="K2706" s="1072"/>
    </row>
    <row r="2707" spans="1:11" x14ac:dyDescent="0.2">
      <c r="A2707" s="977"/>
      <c r="B2707" s="979"/>
      <c r="C2707" s="1069"/>
      <c r="D2707" s="1072"/>
      <c r="E2707" s="1070"/>
      <c r="F2707" s="1066"/>
      <c r="G2707" s="1067"/>
      <c r="I2707" s="2"/>
      <c r="K2707" s="1072"/>
    </row>
    <row r="2708" spans="1:11" x14ac:dyDescent="0.2">
      <c r="A2708" s="977"/>
      <c r="B2708" s="979"/>
      <c r="C2708" s="1069"/>
      <c r="D2708" s="1072"/>
      <c r="E2708" s="1070"/>
      <c r="F2708" s="1066"/>
      <c r="G2708" s="1067"/>
      <c r="I2708" s="2"/>
      <c r="K2708" s="1072"/>
    </row>
    <row r="2709" spans="1:11" x14ac:dyDescent="0.2">
      <c r="A2709" s="977"/>
      <c r="B2709" s="979"/>
      <c r="C2709" s="1069"/>
      <c r="D2709" s="1072"/>
      <c r="E2709" s="1070"/>
      <c r="F2709" s="1066"/>
      <c r="G2709" s="1067"/>
      <c r="I2709" s="2"/>
      <c r="K2709" s="1072"/>
    </row>
    <row r="2710" spans="1:11" x14ac:dyDescent="0.2">
      <c r="A2710" s="977"/>
      <c r="B2710" s="979"/>
      <c r="C2710" s="1069"/>
      <c r="D2710" s="1072"/>
      <c r="E2710" s="1070"/>
      <c r="F2710" s="1066"/>
      <c r="G2710" s="1067"/>
      <c r="I2710" s="2"/>
      <c r="K2710" s="1072"/>
    </row>
    <row r="2711" spans="1:11" x14ac:dyDescent="0.2">
      <c r="A2711" s="977"/>
      <c r="B2711" s="979"/>
      <c r="C2711" s="1069"/>
      <c r="D2711" s="1072"/>
      <c r="E2711" s="1070"/>
      <c r="F2711" s="1066"/>
      <c r="G2711" s="1067"/>
      <c r="I2711" s="2"/>
      <c r="K2711" s="1072"/>
    </row>
    <row r="2712" spans="1:11" x14ac:dyDescent="0.2">
      <c r="A2712" s="977"/>
      <c r="B2712" s="979"/>
      <c r="C2712" s="1069"/>
      <c r="D2712" s="1072"/>
      <c r="E2712" s="1070"/>
      <c r="F2712" s="1066"/>
      <c r="G2712" s="1067"/>
      <c r="I2712" s="2"/>
      <c r="K2712" s="1072"/>
    </row>
    <row r="2713" spans="1:11" x14ac:dyDescent="0.2">
      <c r="A2713" s="977"/>
      <c r="B2713" s="979"/>
      <c r="C2713" s="1069"/>
      <c r="D2713" s="1072"/>
      <c r="E2713" s="1070"/>
      <c r="F2713" s="1066"/>
      <c r="G2713" s="1067"/>
      <c r="I2713" s="2"/>
      <c r="K2713" s="1072"/>
    </row>
    <row r="2714" spans="1:11" x14ac:dyDescent="0.2">
      <c r="A2714" s="977"/>
      <c r="B2714" s="979"/>
      <c r="C2714" s="1069"/>
      <c r="D2714" s="1072"/>
      <c r="E2714" s="1070"/>
      <c r="F2714" s="1066"/>
      <c r="G2714" s="1067"/>
      <c r="I2714" s="2"/>
      <c r="K2714" s="1072"/>
    </row>
    <row r="2715" spans="1:11" x14ac:dyDescent="0.2">
      <c r="A2715" s="977"/>
      <c r="B2715" s="979"/>
      <c r="C2715" s="1069"/>
      <c r="D2715" s="1072"/>
      <c r="E2715" s="1070"/>
      <c r="F2715" s="1066"/>
      <c r="G2715" s="1067"/>
      <c r="I2715" s="2"/>
      <c r="K2715" s="1072"/>
    </row>
    <row r="2716" spans="1:11" x14ac:dyDescent="0.2">
      <c r="A2716" s="977"/>
      <c r="B2716" s="979"/>
      <c r="C2716" s="1069"/>
      <c r="D2716" s="1072"/>
      <c r="E2716" s="1070"/>
      <c r="F2716" s="1066"/>
      <c r="G2716" s="1067"/>
      <c r="I2716" s="2"/>
      <c r="K2716" s="1072"/>
    </row>
    <row r="2717" spans="1:11" x14ac:dyDescent="0.2">
      <c r="A2717" s="977"/>
      <c r="B2717" s="979"/>
      <c r="C2717" s="1069"/>
      <c r="D2717" s="1072"/>
      <c r="E2717" s="1070"/>
      <c r="F2717" s="1066"/>
      <c r="G2717" s="1067"/>
      <c r="I2717" s="2"/>
      <c r="K2717" s="1072"/>
    </row>
    <row r="2718" spans="1:11" x14ac:dyDescent="0.2">
      <c r="A2718" s="977"/>
      <c r="B2718" s="979"/>
      <c r="C2718" s="1069"/>
      <c r="D2718" s="1072"/>
      <c r="E2718" s="1070"/>
      <c r="F2718" s="1066"/>
      <c r="G2718" s="1067"/>
      <c r="I2718" s="2"/>
      <c r="K2718" s="1072"/>
    </row>
    <row r="2719" spans="1:11" x14ac:dyDescent="0.2">
      <c r="A2719" s="977"/>
      <c r="B2719" s="979"/>
      <c r="C2719" s="1069"/>
      <c r="D2719" s="1072"/>
      <c r="E2719" s="1070"/>
      <c r="F2719" s="1066"/>
      <c r="G2719" s="1067"/>
      <c r="I2719" s="2"/>
      <c r="K2719" s="1072"/>
    </row>
    <row r="2720" spans="1:11" x14ac:dyDescent="0.2">
      <c r="A2720" s="977"/>
      <c r="B2720" s="979"/>
      <c r="C2720" s="1069"/>
      <c r="D2720" s="1072"/>
      <c r="E2720" s="1070"/>
      <c r="F2720" s="1066"/>
      <c r="G2720" s="1067"/>
      <c r="I2720" s="2"/>
      <c r="K2720" s="1072"/>
    </row>
    <row r="2721" spans="1:11" x14ac:dyDescent="0.2">
      <c r="A2721" s="977"/>
      <c r="B2721" s="979"/>
      <c r="C2721" s="1069"/>
      <c r="D2721" s="1072"/>
      <c r="E2721" s="1070"/>
      <c r="F2721" s="1066"/>
      <c r="G2721" s="1067"/>
      <c r="I2721" s="2"/>
      <c r="K2721" s="1072"/>
    </row>
    <row r="2722" spans="1:11" x14ac:dyDescent="0.2">
      <c r="A2722" s="977"/>
      <c r="B2722" s="979"/>
      <c r="C2722" s="1069"/>
      <c r="D2722" s="1072"/>
      <c r="E2722" s="1070"/>
      <c r="F2722" s="1066"/>
      <c r="G2722" s="1067"/>
      <c r="I2722" s="2"/>
      <c r="K2722" s="1072"/>
    </row>
    <row r="2723" spans="1:11" x14ac:dyDescent="0.2">
      <c r="A2723" s="977"/>
      <c r="B2723" s="979"/>
      <c r="C2723" s="1069"/>
      <c r="D2723" s="1072"/>
      <c r="E2723" s="1070"/>
      <c r="F2723" s="1066"/>
      <c r="G2723" s="1067"/>
      <c r="I2723" s="2"/>
      <c r="K2723" s="1072"/>
    </row>
    <row r="2724" spans="1:11" x14ac:dyDescent="0.2">
      <c r="A2724" s="977"/>
      <c r="B2724" s="979"/>
      <c r="C2724" s="1069"/>
      <c r="D2724" s="1072"/>
      <c r="E2724" s="1070"/>
      <c r="F2724" s="1066"/>
      <c r="G2724" s="1067"/>
      <c r="I2724" s="2"/>
      <c r="K2724" s="1072"/>
    </row>
    <row r="2725" spans="1:11" x14ac:dyDescent="0.2">
      <c r="A2725" s="977"/>
      <c r="B2725" s="979"/>
      <c r="C2725" s="1069"/>
      <c r="D2725" s="1072"/>
      <c r="E2725" s="1070"/>
      <c r="F2725" s="1066"/>
      <c r="G2725" s="1067"/>
      <c r="I2725" s="2"/>
      <c r="K2725" s="1072"/>
    </row>
    <row r="2726" spans="1:11" x14ac:dyDescent="0.2">
      <c r="A2726" s="977"/>
      <c r="B2726" s="979"/>
      <c r="C2726" s="1069"/>
      <c r="D2726" s="1072"/>
      <c r="E2726" s="1070"/>
      <c r="F2726" s="1066"/>
      <c r="G2726" s="1067"/>
      <c r="I2726" s="2"/>
      <c r="K2726" s="1072"/>
    </row>
    <row r="2727" spans="1:11" x14ac:dyDescent="0.2">
      <c r="A2727" s="977"/>
      <c r="B2727" s="979"/>
      <c r="C2727" s="1069"/>
      <c r="D2727" s="1072"/>
      <c r="E2727" s="1070"/>
      <c r="F2727" s="1066"/>
      <c r="G2727" s="1067"/>
      <c r="I2727" s="2"/>
      <c r="K2727" s="1072"/>
    </row>
    <row r="2728" spans="1:11" x14ac:dyDescent="0.2">
      <c r="A2728" s="977"/>
      <c r="B2728" s="979"/>
      <c r="C2728" s="1069"/>
      <c r="D2728" s="1072"/>
      <c r="E2728" s="1070"/>
      <c r="F2728" s="1066"/>
      <c r="G2728" s="1067"/>
      <c r="I2728" s="2"/>
      <c r="K2728" s="1072"/>
    </row>
    <row r="2729" spans="1:11" x14ac:dyDescent="0.2">
      <c r="A2729" s="977"/>
      <c r="B2729" s="979"/>
      <c r="C2729" s="1069"/>
      <c r="D2729" s="1072"/>
      <c r="E2729" s="1070"/>
      <c r="F2729" s="1066"/>
      <c r="G2729" s="1067"/>
      <c r="I2729" s="2"/>
      <c r="K2729" s="1072"/>
    </row>
    <row r="2730" spans="1:11" x14ac:dyDescent="0.2">
      <c r="A2730" s="977"/>
      <c r="B2730" s="979"/>
      <c r="C2730" s="1069"/>
      <c r="D2730" s="1072"/>
      <c r="E2730" s="1070"/>
      <c r="F2730" s="1066"/>
      <c r="G2730" s="1067"/>
      <c r="I2730" s="2"/>
      <c r="K2730" s="1072"/>
    </row>
    <row r="2731" spans="1:11" x14ac:dyDescent="0.2">
      <c r="A2731" s="977"/>
      <c r="B2731" s="979"/>
      <c r="C2731" s="1069"/>
      <c r="D2731" s="1072"/>
      <c r="E2731" s="1070"/>
      <c r="F2731" s="1066"/>
      <c r="G2731" s="1067"/>
      <c r="I2731" s="2"/>
      <c r="K2731" s="1072"/>
    </row>
    <row r="2732" spans="1:11" x14ac:dyDescent="0.2">
      <c r="A2732" s="977"/>
      <c r="B2732" s="979"/>
      <c r="C2732" s="1069"/>
      <c r="D2732" s="1072"/>
      <c r="E2732" s="1070"/>
      <c r="F2732" s="1066"/>
      <c r="G2732" s="1067"/>
      <c r="I2732" s="2"/>
      <c r="K2732" s="1072"/>
    </row>
    <row r="2733" spans="1:11" x14ac:dyDescent="0.2">
      <c r="A2733" s="977"/>
      <c r="B2733" s="979"/>
      <c r="C2733" s="1069"/>
      <c r="D2733" s="1072"/>
      <c r="E2733" s="1070"/>
      <c r="F2733" s="1066"/>
      <c r="G2733" s="1067"/>
      <c r="I2733" s="2"/>
      <c r="K2733" s="1072"/>
    </row>
    <row r="2734" spans="1:11" x14ac:dyDescent="0.2">
      <c r="A2734" s="977"/>
      <c r="B2734" s="979"/>
      <c r="C2734" s="1069"/>
      <c r="D2734" s="1072"/>
      <c r="E2734" s="1070"/>
      <c r="F2734" s="1066"/>
      <c r="G2734" s="1067"/>
      <c r="I2734" s="2"/>
      <c r="K2734" s="1072"/>
    </row>
    <row r="2735" spans="1:11" x14ac:dyDescent="0.2">
      <c r="A2735" s="977"/>
      <c r="B2735" s="979"/>
      <c r="C2735" s="1069"/>
      <c r="D2735" s="1072"/>
      <c r="E2735" s="1070"/>
      <c r="F2735" s="1066"/>
      <c r="G2735" s="1067"/>
      <c r="I2735" s="2"/>
      <c r="K2735" s="1072"/>
    </row>
    <row r="2736" spans="1:11" x14ac:dyDescent="0.2">
      <c r="A2736" s="977"/>
      <c r="B2736" s="979"/>
      <c r="C2736" s="1069"/>
      <c r="D2736" s="1072"/>
      <c r="E2736" s="1070"/>
      <c r="F2736" s="1066"/>
      <c r="G2736" s="1067"/>
      <c r="I2736" s="2"/>
      <c r="K2736" s="1072"/>
    </row>
    <row r="2737" spans="1:11" x14ac:dyDescent="0.2">
      <c r="A2737" s="977"/>
      <c r="B2737" s="979"/>
      <c r="C2737" s="1069"/>
      <c r="D2737" s="1072"/>
      <c r="E2737" s="1070"/>
      <c r="F2737" s="1066"/>
      <c r="G2737" s="1067"/>
      <c r="I2737" s="2"/>
      <c r="K2737" s="1072"/>
    </row>
    <row r="2738" spans="1:11" x14ac:dyDescent="0.2">
      <c r="A2738" s="977"/>
      <c r="B2738" s="979"/>
      <c r="C2738" s="1069"/>
      <c r="D2738" s="1072"/>
      <c r="E2738" s="1070"/>
      <c r="F2738" s="1066"/>
      <c r="G2738" s="1067"/>
      <c r="I2738" s="2"/>
      <c r="K2738" s="1072"/>
    </row>
    <row r="2739" spans="1:11" x14ac:dyDescent="0.2">
      <c r="A2739" s="977"/>
      <c r="B2739" s="979"/>
      <c r="C2739" s="1069"/>
      <c r="D2739" s="1072"/>
      <c r="E2739" s="1070"/>
      <c r="F2739" s="1066"/>
      <c r="G2739" s="1067"/>
      <c r="I2739" s="2"/>
      <c r="K2739" s="1072"/>
    </row>
    <row r="2740" spans="1:11" x14ac:dyDescent="0.2">
      <c r="A2740" s="977"/>
      <c r="B2740" s="979"/>
      <c r="C2740" s="1069"/>
      <c r="D2740" s="1072"/>
      <c r="E2740" s="1070"/>
      <c r="F2740" s="1066"/>
      <c r="G2740" s="1067"/>
      <c r="I2740" s="2"/>
      <c r="K2740" s="1072"/>
    </row>
    <row r="2741" spans="1:11" x14ac:dyDescent="0.2">
      <c r="A2741" s="977"/>
      <c r="B2741" s="979"/>
      <c r="C2741" s="1069"/>
      <c r="D2741" s="1072"/>
      <c r="E2741" s="1070"/>
      <c r="F2741" s="1066"/>
      <c r="G2741" s="1067"/>
      <c r="I2741" s="2"/>
      <c r="K2741" s="1072"/>
    </row>
    <row r="2742" spans="1:11" x14ac:dyDescent="0.2">
      <c r="A2742" s="977"/>
      <c r="B2742" s="979"/>
      <c r="C2742" s="1069"/>
      <c r="D2742" s="1072"/>
      <c r="E2742" s="1070"/>
      <c r="F2742" s="1066"/>
      <c r="G2742" s="1067"/>
      <c r="I2742" s="2"/>
      <c r="K2742" s="1072"/>
    </row>
    <row r="2743" spans="1:11" x14ac:dyDescent="0.2">
      <c r="A2743" s="977"/>
      <c r="B2743" s="979"/>
      <c r="C2743" s="1069"/>
      <c r="D2743" s="1072"/>
      <c r="E2743" s="1070"/>
      <c r="F2743" s="1066"/>
      <c r="G2743" s="1067"/>
      <c r="I2743" s="2"/>
      <c r="K2743" s="1072"/>
    </row>
    <row r="2744" spans="1:11" x14ac:dyDescent="0.2">
      <c r="A2744" s="977"/>
      <c r="B2744" s="979"/>
      <c r="C2744" s="1069"/>
      <c r="D2744" s="1072"/>
      <c r="E2744" s="1070"/>
      <c r="F2744" s="1066"/>
      <c r="G2744" s="1067"/>
      <c r="I2744" s="2"/>
      <c r="K2744" s="1072"/>
    </row>
    <row r="2745" spans="1:11" x14ac:dyDescent="0.2">
      <c r="A2745" s="977"/>
      <c r="B2745" s="979"/>
      <c r="C2745" s="1069"/>
      <c r="D2745" s="1072"/>
      <c r="E2745" s="1070"/>
      <c r="F2745" s="1066"/>
      <c r="G2745" s="1067"/>
      <c r="I2745" s="2"/>
      <c r="K2745" s="1072"/>
    </row>
    <row r="2746" spans="1:11" x14ac:dyDescent="0.2">
      <c r="A2746" s="977"/>
      <c r="B2746" s="979"/>
      <c r="C2746" s="1069"/>
      <c r="D2746" s="1072"/>
      <c r="E2746" s="1070"/>
      <c r="F2746" s="1066"/>
      <c r="G2746" s="1067"/>
      <c r="I2746" s="2"/>
      <c r="K2746" s="1072"/>
    </row>
    <row r="2747" spans="1:11" x14ac:dyDescent="0.2">
      <c r="A2747" s="977"/>
      <c r="B2747" s="979"/>
      <c r="C2747" s="1069"/>
      <c r="D2747" s="1072"/>
      <c r="E2747" s="1070"/>
      <c r="F2747" s="1066"/>
      <c r="G2747" s="1067"/>
      <c r="I2747" s="2"/>
      <c r="K2747" s="1072"/>
    </row>
    <row r="2748" spans="1:11" x14ac:dyDescent="0.2">
      <c r="A2748" s="977"/>
      <c r="B2748" s="979"/>
      <c r="C2748" s="1069"/>
      <c r="D2748" s="1072"/>
      <c r="E2748" s="1070"/>
      <c r="F2748" s="1066"/>
      <c r="G2748" s="1067"/>
      <c r="I2748" s="2"/>
      <c r="K2748" s="1072"/>
    </row>
    <row r="2749" spans="1:11" x14ac:dyDescent="0.2">
      <c r="A2749" s="977"/>
      <c r="B2749" s="979"/>
      <c r="C2749" s="1069"/>
      <c r="D2749" s="1072"/>
      <c r="E2749" s="1070"/>
      <c r="F2749" s="1066"/>
      <c r="G2749" s="1067"/>
      <c r="I2749" s="2"/>
      <c r="K2749" s="1072"/>
    </row>
    <row r="2750" spans="1:11" x14ac:dyDescent="0.2">
      <c r="A2750" s="977"/>
      <c r="B2750" s="979"/>
      <c r="C2750" s="1069"/>
      <c r="D2750" s="1072"/>
      <c r="E2750" s="1070"/>
      <c r="F2750" s="1066"/>
      <c r="G2750" s="1067"/>
      <c r="I2750" s="2"/>
      <c r="K2750" s="1072"/>
    </row>
    <row r="2751" spans="1:11" x14ac:dyDescent="0.2">
      <c r="A2751" s="977"/>
      <c r="B2751" s="979"/>
      <c r="C2751" s="1069"/>
      <c r="D2751" s="1072"/>
      <c r="E2751" s="1070"/>
      <c r="F2751" s="1066"/>
      <c r="G2751" s="1067"/>
      <c r="I2751" s="2"/>
      <c r="K2751" s="1072"/>
    </row>
    <row r="2752" spans="1:11" x14ac:dyDescent="0.2">
      <c r="A2752" s="977"/>
      <c r="B2752" s="979"/>
      <c r="C2752" s="1069"/>
      <c r="D2752" s="1072"/>
      <c r="E2752" s="1070"/>
      <c r="F2752" s="1066"/>
      <c r="G2752" s="1067"/>
      <c r="I2752" s="2"/>
      <c r="K2752" s="1072"/>
    </row>
    <row r="2753" spans="1:11" x14ac:dyDescent="0.2">
      <c r="A2753" s="977"/>
      <c r="B2753" s="979"/>
      <c r="C2753" s="1069"/>
      <c r="D2753" s="1072"/>
      <c r="E2753" s="1070"/>
      <c r="F2753" s="1066"/>
      <c r="G2753" s="1067"/>
      <c r="I2753" s="2"/>
      <c r="K2753" s="1072"/>
    </row>
    <row r="2754" spans="1:11" x14ac:dyDescent="0.2">
      <c r="A2754" s="977"/>
      <c r="B2754" s="979"/>
      <c r="C2754" s="1069"/>
      <c r="D2754" s="1072"/>
      <c r="E2754" s="1070"/>
      <c r="F2754" s="1066"/>
      <c r="G2754" s="1067"/>
      <c r="I2754" s="2"/>
      <c r="K2754" s="1072"/>
    </row>
    <row r="2755" spans="1:11" x14ac:dyDescent="0.2">
      <c r="A2755" s="977"/>
      <c r="B2755" s="979"/>
      <c r="C2755" s="1069"/>
      <c r="D2755" s="1072"/>
      <c r="E2755" s="1070"/>
      <c r="F2755" s="1066"/>
      <c r="G2755" s="1067"/>
      <c r="I2755" s="2"/>
      <c r="K2755" s="1072"/>
    </row>
    <row r="2756" spans="1:11" x14ac:dyDescent="0.2">
      <c r="A2756" s="977"/>
      <c r="B2756" s="979"/>
      <c r="C2756" s="1069"/>
      <c r="D2756" s="1072"/>
      <c r="E2756" s="1070"/>
      <c r="F2756" s="1066"/>
      <c r="G2756" s="1067"/>
      <c r="I2756" s="2"/>
      <c r="K2756" s="1072"/>
    </row>
    <row r="2757" spans="1:11" x14ac:dyDescent="0.2">
      <c r="A2757" s="977"/>
      <c r="B2757" s="979"/>
      <c r="C2757" s="1069"/>
      <c r="D2757" s="1072"/>
      <c r="E2757" s="1070"/>
      <c r="F2757" s="1066"/>
      <c r="G2757" s="1067"/>
      <c r="I2757" s="2"/>
      <c r="K2757" s="1072"/>
    </row>
    <row r="2758" spans="1:11" x14ac:dyDescent="0.2">
      <c r="A2758" s="977"/>
      <c r="B2758" s="979"/>
      <c r="C2758" s="1069"/>
      <c r="D2758" s="1072"/>
      <c r="E2758" s="1070"/>
      <c r="F2758" s="1066"/>
      <c r="G2758" s="1067"/>
      <c r="I2758" s="2"/>
      <c r="K2758" s="1072"/>
    </row>
    <row r="2759" spans="1:11" x14ac:dyDescent="0.2">
      <c r="A2759" s="977"/>
      <c r="B2759" s="979"/>
      <c r="C2759" s="1069"/>
      <c r="D2759" s="1072"/>
      <c r="E2759" s="1070"/>
      <c r="F2759" s="1066"/>
      <c r="G2759" s="1067"/>
      <c r="I2759" s="2"/>
      <c r="K2759" s="1072"/>
    </row>
    <row r="2760" spans="1:11" x14ac:dyDescent="0.2">
      <c r="A2760" s="977"/>
      <c r="B2760" s="979"/>
      <c r="C2760" s="1069"/>
      <c r="D2760" s="1072"/>
      <c r="E2760" s="1070"/>
      <c r="F2760" s="1066"/>
      <c r="G2760" s="1067"/>
      <c r="I2760" s="2"/>
      <c r="K2760" s="1072"/>
    </row>
    <row r="2761" spans="1:11" x14ac:dyDescent="0.2">
      <c r="A2761" s="977"/>
      <c r="B2761" s="979"/>
      <c r="C2761" s="1069"/>
      <c r="D2761" s="1072"/>
      <c r="E2761" s="1070"/>
      <c r="F2761" s="1066"/>
      <c r="G2761" s="1067"/>
      <c r="I2761" s="2"/>
      <c r="K2761" s="1072"/>
    </row>
    <row r="2762" spans="1:11" x14ac:dyDescent="0.2">
      <c r="A2762" s="977"/>
      <c r="B2762" s="979"/>
      <c r="C2762" s="1069"/>
      <c r="D2762" s="1072"/>
      <c r="E2762" s="1070"/>
      <c r="F2762" s="1066"/>
      <c r="G2762" s="1067"/>
      <c r="I2762" s="2"/>
      <c r="K2762" s="1072"/>
    </row>
    <row r="2763" spans="1:11" x14ac:dyDescent="0.2">
      <c r="A2763" s="977"/>
      <c r="B2763" s="979"/>
      <c r="C2763" s="1069"/>
      <c r="D2763" s="1072"/>
      <c r="E2763" s="1070"/>
      <c r="F2763" s="1066"/>
      <c r="G2763" s="1067"/>
      <c r="I2763" s="2"/>
      <c r="K2763" s="1072"/>
    </row>
    <row r="2764" spans="1:11" x14ac:dyDescent="0.2">
      <c r="A2764" s="977"/>
      <c r="B2764" s="979"/>
      <c r="C2764" s="1069"/>
      <c r="D2764" s="1072"/>
      <c r="E2764" s="1070"/>
      <c r="F2764" s="1066"/>
      <c r="G2764" s="1067"/>
      <c r="I2764" s="2"/>
      <c r="K2764" s="1072"/>
    </row>
    <row r="2765" spans="1:11" x14ac:dyDescent="0.2">
      <c r="A2765" s="977"/>
      <c r="B2765" s="979"/>
      <c r="C2765" s="1069"/>
      <c r="D2765" s="1072"/>
      <c r="E2765" s="1070"/>
      <c r="F2765" s="1066"/>
      <c r="G2765" s="1067"/>
      <c r="I2765" s="2"/>
      <c r="K2765" s="1072"/>
    </row>
    <row r="2766" spans="1:11" x14ac:dyDescent="0.2">
      <c r="A2766" s="977"/>
      <c r="B2766" s="979"/>
      <c r="C2766" s="1069"/>
      <c r="D2766" s="1072"/>
      <c r="E2766" s="1070"/>
      <c r="F2766" s="1066"/>
      <c r="G2766" s="1067"/>
      <c r="I2766" s="2"/>
      <c r="K2766" s="1072"/>
    </row>
    <row r="2767" spans="1:11" x14ac:dyDescent="0.2">
      <c r="A2767" s="977"/>
      <c r="B2767" s="979"/>
      <c r="C2767" s="1069"/>
      <c r="D2767" s="1072"/>
      <c r="E2767" s="1070"/>
      <c r="F2767" s="1066"/>
      <c r="G2767" s="1067"/>
      <c r="I2767" s="2"/>
      <c r="K2767" s="1072"/>
    </row>
    <row r="2768" spans="1:11" x14ac:dyDescent="0.2">
      <c r="A2768" s="977"/>
      <c r="B2768" s="979"/>
      <c r="C2768" s="1069"/>
      <c r="D2768" s="1072"/>
      <c r="E2768" s="1070"/>
      <c r="F2768" s="1066"/>
      <c r="G2768" s="1067"/>
      <c r="I2768" s="2"/>
      <c r="K2768" s="1072"/>
    </row>
    <row r="2769" spans="1:11" x14ac:dyDescent="0.2">
      <c r="A2769" s="977"/>
      <c r="B2769" s="979"/>
      <c r="C2769" s="1069"/>
      <c r="D2769" s="1072"/>
      <c r="E2769" s="1070"/>
      <c r="F2769" s="1066"/>
      <c r="G2769" s="1067"/>
      <c r="I2769" s="2"/>
      <c r="K2769" s="1072"/>
    </row>
    <row r="2770" spans="1:11" x14ac:dyDescent="0.2">
      <c r="A2770" s="977"/>
      <c r="B2770" s="979"/>
      <c r="C2770" s="1069"/>
      <c r="D2770" s="1072"/>
      <c r="E2770" s="1070"/>
      <c r="F2770" s="1066"/>
      <c r="G2770" s="1067"/>
      <c r="I2770" s="2"/>
      <c r="K2770" s="1072"/>
    </row>
    <row r="2771" spans="1:11" x14ac:dyDescent="0.2">
      <c r="A2771" s="977"/>
      <c r="B2771" s="979"/>
      <c r="C2771" s="1069"/>
      <c r="D2771" s="1072"/>
      <c r="E2771" s="1070"/>
      <c r="F2771" s="1066"/>
      <c r="G2771" s="1067"/>
      <c r="I2771" s="2"/>
      <c r="K2771" s="1072"/>
    </row>
    <row r="2772" spans="1:11" x14ac:dyDescent="0.2">
      <c r="A2772" s="977"/>
      <c r="B2772" s="979"/>
      <c r="C2772" s="1069"/>
      <c r="D2772" s="1072"/>
      <c r="E2772" s="1070"/>
      <c r="F2772" s="1066"/>
      <c r="G2772" s="1067"/>
      <c r="I2772" s="2"/>
      <c r="K2772" s="1072"/>
    </row>
    <row r="2773" spans="1:11" x14ac:dyDescent="0.2">
      <c r="A2773" s="977"/>
      <c r="B2773" s="979"/>
      <c r="C2773" s="1069"/>
      <c r="D2773" s="1072"/>
      <c r="E2773" s="1070"/>
      <c r="F2773" s="1066"/>
      <c r="G2773" s="1067"/>
      <c r="I2773" s="2"/>
      <c r="K2773" s="1072"/>
    </row>
    <row r="2774" spans="1:11" x14ac:dyDescent="0.2">
      <c r="A2774" s="977"/>
      <c r="B2774" s="979"/>
      <c r="C2774" s="1069"/>
      <c r="D2774" s="1072"/>
      <c r="E2774" s="1070"/>
      <c r="F2774" s="1066"/>
      <c r="G2774" s="1067"/>
      <c r="I2774" s="2"/>
      <c r="K2774" s="1072"/>
    </row>
    <row r="2775" spans="1:11" x14ac:dyDescent="0.2">
      <c r="A2775" s="977"/>
      <c r="B2775" s="979"/>
      <c r="C2775" s="1069"/>
      <c r="D2775" s="1072"/>
      <c r="E2775" s="1070"/>
      <c r="F2775" s="1066"/>
      <c r="G2775" s="1067"/>
      <c r="I2775" s="2"/>
      <c r="K2775" s="1072"/>
    </row>
    <row r="2776" spans="1:11" x14ac:dyDescent="0.2">
      <c r="A2776" s="977"/>
      <c r="B2776" s="979"/>
      <c r="C2776" s="1069"/>
      <c r="D2776" s="1072"/>
      <c r="E2776" s="1070"/>
      <c r="F2776" s="1066"/>
      <c r="G2776" s="1067"/>
      <c r="I2776" s="2"/>
      <c r="K2776" s="1072"/>
    </row>
    <row r="2777" spans="1:11" x14ac:dyDescent="0.2">
      <c r="A2777" s="977"/>
      <c r="B2777" s="979"/>
      <c r="C2777" s="1069"/>
      <c r="D2777" s="1072"/>
      <c r="E2777" s="1070"/>
      <c r="F2777" s="1066"/>
      <c r="G2777" s="1067"/>
      <c r="I2777" s="2"/>
      <c r="K2777" s="1072"/>
    </row>
    <row r="2778" spans="1:11" x14ac:dyDescent="0.2">
      <c r="A2778" s="977"/>
      <c r="B2778" s="979"/>
      <c r="C2778" s="1069"/>
      <c r="D2778" s="1072"/>
      <c r="E2778" s="1070"/>
      <c r="F2778" s="1066"/>
      <c r="G2778" s="1067"/>
      <c r="I2778" s="2"/>
      <c r="K2778" s="1072"/>
    </row>
    <row r="2779" spans="1:11" x14ac:dyDescent="0.2">
      <c r="A2779" s="977"/>
      <c r="B2779" s="979"/>
      <c r="C2779" s="1069"/>
      <c r="D2779" s="1072"/>
      <c r="E2779" s="1070"/>
      <c r="F2779" s="1066"/>
      <c r="G2779" s="1067"/>
      <c r="I2779" s="2"/>
      <c r="K2779" s="1072"/>
    </row>
    <row r="2780" spans="1:11" x14ac:dyDescent="0.2">
      <c r="A2780" s="977"/>
      <c r="B2780" s="979"/>
      <c r="C2780" s="1069"/>
      <c r="D2780" s="1072"/>
      <c r="E2780" s="1070"/>
      <c r="F2780" s="1066"/>
      <c r="G2780" s="1067"/>
      <c r="I2780" s="2"/>
      <c r="K2780" s="1072"/>
    </row>
    <row r="2781" spans="1:11" x14ac:dyDescent="0.2">
      <c r="A2781" s="977"/>
      <c r="B2781" s="979"/>
      <c r="C2781" s="1069"/>
      <c r="D2781" s="1072"/>
      <c r="E2781" s="1070"/>
      <c r="F2781" s="1066"/>
      <c r="G2781" s="1067"/>
      <c r="I2781" s="2"/>
      <c r="K2781" s="1072"/>
    </row>
    <row r="2782" spans="1:11" x14ac:dyDescent="0.2">
      <c r="A2782" s="977"/>
      <c r="B2782" s="979"/>
      <c r="C2782" s="1069"/>
      <c r="D2782" s="1072"/>
      <c r="E2782" s="1070"/>
      <c r="F2782" s="1066"/>
      <c r="G2782" s="1067"/>
      <c r="I2782" s="2"/>
      <c r="K2782" s="1072"/>
    </row>
    <row r="2783" spans="1:11" x14ac:dyDescent="0.2">
      <c r="A2783" s="977"/>
      <c r="B2783" s="979"/>
      <c r="C2783" s="1069"/>
      <c r="D2783" s="1072"/>
      <c r="E2783" s="1070"/>
      <c r="F2783" s="1066"/>
      <c r="G2783" s="1067"/>
      <c r="I2783" s="2"/>
      <c r="K2783" s="1072"/>
    </row>
    <row r="2784" spans="1:11" x14ac:dyDescent="0.2">
      <c r="A2784" s="977"/>
      <c r="B2784" s="979"/>
      <c r="C2784" s="1069"/>
      <c r="D2784" s="1072"/>
      <c r="E2784" s="1070"/>
      <c r="F2784" s="1066"/>
      <c r="G2784" s="1067"/>
      <c r="I2784" s="2"/>
      <c r="K2784" s="1072"/>
    </row>
    <row r="2785" spans="1:11" x14ac:dyDescent="0.2">
      <c r="A2785" s="977"/>
      <c r="B2785" s="979"/>
      <c r="C2785" s="1069"/>
      <c r="D2785" s="1072"/>
      <c r="E2785" s="1070"/>
      <c r="F2785" s="1066"/>
      <c r="G2785" s="1067"/>
      <c r="I2785" s="2"/>
      <c r="K2785" s="1072"/>
    </row>
    <row r="2786" spans="1:11" x14ac:dyDescent="0.2">
      <c r="A2786" s="977"/>
      <c r="B2786" s="979"/>
      <c r="C2786" s="1069"/>
      <c r="D2786" s="1072"/>
      <c r="E2786" s="1070"/>
      <c r="F2786" s="1066"/>
      <c r="G2786" s="1067"/>
      <c r="I2786" s="2"/>
      <c r="K2786" s="1072"/>
    </row>
    <row r="2787" spans="1:11" x14ac:dyDescent="0.2">
      <c r="A2787" s="977"/>
      <c r="B2787" s="979"/>
      <c r="C2787" s="1069"/>
      <c r="D2787" s="1072"/>
      <c r="E2787" s="1070"/>
      <c r="F2787" s="1066"/>
      <c r="G2787" s="1067"/>
      <c r="I2787" s="2"/>
      <c r="K2787" s="1072"/>
    </row>
    <row r="2788" spans="1:11" x14ac:dyDescent="0.2">
      <c r="A2788" s="977"/>
      <c r="B2788" s="979"/>
      <c r="C2788" s="1069"/>
      <c r="D2788" s="1072"/>
      <c r="E2788" s="1070"/>
      <c r="F2788" s="1066"/>
      <c r="G2788" s="1067"/>
      <c r="I2788" s="2"/>
      <c r="K2788" s="1072"/>
    </row>
    <row r="2789" spans="1:11" x14ac:dyDescent="0.2">
      <c r="A2789" s="977"/>
      <c r="B2789" s="979"/>
      <c r="C2789" s="1069"/>
      <c r="D2789" s="1072"/>
      <c r="E2789" s="1070"/>
      <c r="F2789" s="1066"/>
      <c r="G2789" s="1067"/>
      <c r="I2789" s="2"/>
      <c r="K2789" s="1072"/>
    </row>
    <row r="2790" spans="1:11" x14ac:dyDescent="0.2">
      <c r="A2790" s="977"/>
      <c r="B2790" s="979"/>
      <c r="C2790" s="1069"/>
      <c r="D2790" s="1072"/>
      <c r="E2790" s="1070"/>
      <c r="F2790" s="1066"/>
      <c r="G2790" s="1067"/>
      <c r="I2790" s="2"/>
      <c r="K2790" s="1072"/>
    </row>
    <row r="2791" spans="1:11" x14ac:dyDescent="0.2">
      <c r="A2791" s="977"/>
      <c r="B2791" s="979"/>
      <c r="C2791" s="1069"/>
      <c r="D2791" s="1072"/>
      <c r="E2791" s="1070"/>
      <c r="F2791" s="1066"/>
      <c r="G2791" s="1067"/>
      <c r="I2791" s="2"/>
      <c r="K2791" s="1072"/>
    </row>
    <row r="2792" spans="1:11" x14ac:dyDescent="0.2">
      <c r="A2792" s="977"/>
      <c r="B2792" s="979"/>
      <c r="C2792" s="1069"/>
      <c r="D2792" s="1072"/>
      <c r="E2792" s="1070"/>
      <c r="F2792" s="1066"/>
      <c r="G2792" s="1067"/>
      <c r="I2792" s="2"/>
      <c r="K2792" s="1072"/>
    </row>
    <row r="2793" spans="1:11" x14ac:dyDescent="0.2">
      <c r="A2793" s="977"/>
      <c r="B2793" s="979"/>
      <c r="C2793" s="1069"/>
      <c r="D2793" s="1072"/>
      <c r="E2793" s="1070"/>
      <c r="F2793" s="1066"/>
      <c r="G2793" s="1067"/>
      <c r="I2793" s="2"/>
      <c r="K2793" s="1072"/>
    </row>
    <row r="2794" spans="1:11" x14ac:dyDescent="0.2">
      <c r="A2794" s="977"/>
      <c r="B2794" s="979"/>
      <c r="C2794" s="1069"/>
      <c r="D2794" s="1072"/>
      <c r="E2794" s="1070"/>
      <c r="F2794" s="1066"/>
      <c r="G2794" s="1067"/>
      <c r="I2794" s="2"/>
      <c r="K2794" s="1072"/>
    </row>
    <row r="2795" spans="1:11" x14ac:dyDescent="0.2">
      <c r="A2795" s="977"/>
      <c r="B2795" s="979"/>
      <c r="C2795" s="1069"/>
      <c r="D2795" s="1072"/>
      <c r="E2795" s="1070"/>
      <c r="F2795" s="1066"/>
      <c r="G2795" s="1067"/>
      <c r="I2795" s="2"/>
      <c r="K2795" s="1072"/>
    </row>
    <row r="2796" spans="1:11" x14ac:dyDescent="0.2">
      <c r="A2796" s="977"/>
      <c r="B2796" s="979"/>
      <c r="C2796" s="1069"/>
      <c r="D2796" s="1072"/>
      <c r="E2796" s="1070"/>
      <c r="F2796" s="1066"/>
      <c r="G2796" s="1067"/>
      <c r="I2796" s="2"/>
      <c r="K2796" s="1072"/>
    </row>
    <row r="2797" spans="1:11" x14ac:dyDescent="0.2">
      <c r="A2797" s="977"/>
      <c r="B2797" s="979"/>
      <c r="C2797" s="1069"/>
      <c r="D2797" s="1072"/>
      <c r="E2797" s="1070"/>
      <c r="F2797" s="1066"/>
      <c r="G2797" s="1067"/>
      <c r="I2797" s="2"/>
      <c r="K2797" s="1072"/>
    </row>
    <row r="2798" spans="1:11" x14ac:dyDescent="0.2">
      <c r="A2798" s="977"/>
      <c r="B2798" s="979"/>
      <c r="C2798" s="1069"/>
      <c r="D2798" s="1072"/>
      <c r="E2798" s="1070"/>
      <c r="F2798" s="1066"/>
      <c r="G2798" s="1067"/>
      <c r="I2798" s="2"/>
      <c r="K2798" s="1072"/>
    </row>
    <row r="2799" spans="1:11" x14ac:dyDescent="0.2">
      <c r="A2799" s="977"/>
      <c r="B2799" s="979"/>
      <c r="C2799" s="1069"/>
      <c r="D2799" s="1072"/>
      <c r="E2799" s="1070"/>
      <c r="F2799" s="1066"/>
      <c r="G2799" s="1067"/>
      <c r="I2799" s="2"/>
      <c r="K2799" s="1072"/>
    </row>
    <row r="2800" spans="1:11" x14ac:dyDescent="0.2">
      <c r="A2800" s="977"/>
      <c r="B2800" s="979"/>
      <c r="C2800" s="1069"/>
      <c r="D2800" s="1072"/>
      <c r="E2800" s="1070"/>
      <c r="F2800" s="1066"/>
      <c r="G2800" s="1067"/>
      <c r="I2800" s="2"/>
      <c r="K2800" s="1072"/>
    </row>
    <row r="2801" spans="1:11" x14ac:dyDescent="0.2">
      <c r="A2801" s="977"/>
      <c r="B2801" s="979"/>
      <c r="C2801" s="1069"/>
      <c r="D2801" s="1072"/>
      <c r="E2801" s="1070"/>
      <c r="F2801" s="1066"/>
      <c r="G2801" s="1067"/>
      <c r="I2801" s="2"/>
      <c r="K2801" s="1072"/>
    </row>
    <row r="2802" spans="1:11" x14ac:dyDescent="0.2">
      <c r="A2802" s="977"/>
      <c r="B2802" s="979"/>
      <c r="C2802" s="1069"/>
      <c r="D2802" s="1072"/>
      <c r="E2802" s="1070"/>
      <c r="F2802" s="1066"/>
      <c r="G2802" s="1067"/>
      <c r="I2802" s="2"/>
      <c r="K2802" s="1072"/>
    </row>
    <row r="2803" spans="1:11" x14ac:dyDescent="0.2">
      <c r="A2803" s="977"/>
      <c r="B2803" s="979"/>
      <c r="C2803" s="1069"/>
      <c r="D2803" s="1072"/>
      <c r="E2803" s="1070"/>
      <c r="F2803" s="1066"/>
      <c r="G2803" s="1067"/>
      <c r="I2803" s="2"/>
      <c r="K2803" s="1072"/>
    </row>
    <row r="2804" spans="1:11" x14ac:dyDescent="0.2">
      <c r="A2804" s="977"/>
      <c r="B2804" s="979"/>
      <c r="C2804" s="1069"/>
      <c r="D2804" s="1072"/>
      <c r="E2804" s="1070"/>
      <c r="F2804" s="1066"/>
      <c r="G2804" s="1067"/>
      <c r="I2804" s="2"/>
      <c r="K2804" s="1072"/>
    </row>
    <row r="2805" spans="1:11" x14ac:dyDescent="0.2">
      <c r="A2805" s="977"/>
      <c r="B2805" s="979"/>
      <c r="C2805" s="1069"/>
      <c r="D2805" s="1072"/>
      <c r="E2805" s="1070"/>
      <c r="F2805" s="1066"/>
      <c r="G2805" s="1067"/>
      <c r="I2805" s="2"/>
      <c r="K2805" s="1072"/>
    </row>
    <row r="2806" spans="1:11" x14ac:dyDescent="0.2">
      <c r="A2806" s="977"/>
      <c r="B2806" s="979"/>
      <c r="C2806" s="1069"/>
      <c r="D2806" s="1072"/>
      <c r="E2806" s="1070"/>
      <c r="F2806" s="1066"/>
      <c r="G2806" s="1067"/>
      <c r="I2806" s="2"/>
      <c r="K2806" s="1072"/>
    </row>
    <row r="2807" spans="1:11" x14ac:dyDescent="0.2">
      <c r="A2807" s="977"/>
      <c r="B2807" s="979"/>
      <c r="C2807" s="1069"/>
      <c r="D2807" s="1072"/>
      <c r="E2807" s="1070"/>
      <c r="F2807" s="1066"/>
      <c r="G2807" s="1067"/>
      <c r="I2807" s="2"/>
      <c r="K2807" s="1072"/>
    </row>
    <row r="2808" spans="1:11" x14ac:dyDescent="0.2">
      <c r="A2808" s="977"/>
      <c r="B2808" s="979"/>
      <c r="C2808" s="1069"/>
      <c r="D2808" s="1072"/>
      <c r="E2808" s="1070"/>
      <c r="F2808" s="1066"/>
      <c r="G2808" s="1067"/>
      <c r="I2808" s="2"/>
      <c r="K2808" s="1072"/>
    </row>
    <row r="2809" spans="1:11" x14ac:dyDescent="0.2">
      <c r="A2809" s="977"/>
      <c r="B2809" s="979"/>
      <c r="C2809" s="1069"/>
      <c r="D2809" s="1072"/>
      <c r="E2809" s="1070"/>
      <c r="F2809" s="1066"/>
      <c r="G2809" s="1067"/>
      <c r="I2809" s="2"/>
      <c r="K2809" s="1072"/>
    </row>
    <row r="2810" spans="1:11" x14ac:dyDescent="0.2">
      <c r="A2810" s="977"/>
      <c r="B2810" s="979"/>
      <c r="C2810" s="1069"/>
      <c r="D2810" s="1072"/>
      <c r="E2810" s="1070"/>
      <c r="F2810" s="1066"/>
      <c r="G2810" s="1067"/>
      <c r="I2810" s="2"/>
      <c r="K2810" s="1072"/>
    </row>
    <row r="2811" spans="1:11" x14ac:dyDescent="0.2">
      <c r="A2811" s="977"/>
      <c r="B2811" s="979"/>
      <c r="C2811" s="1069"/>
      <c r="D2811" s="1072"/>
      <c r="E2811" s="1070"/>
      <c r="F2811" s="1066"/>
      <c r="G2811" s="1067"/>
      <c r="I2811" s="2"/>
      <c r="K2811" s="1072"/>
    </row>
    <row r="2812" spans="1:11" x14ac:dyDescent="0.2">
      <c r="A2812" s="977"/>
      <c r="B2812" s="979"/>
      <c r="C2812" s="1069"/>
      <c r="D2812" s="1072"/>
      <c r="E2812" s="1070"/>
      <c r="F2812" s="1066"/>
      <c r="G2812" s="1067"/>
      <c r="I2812" s="2"/>
      <c r="K2812" s="1072"/>
    </row>
    <row r="2813" spans="1:11" x14ac:dyDescent="0.2">
      <c r="A2813" s="977"/>
      <c r="B2813" s="979"/>
      <c r="C2813" s="1069"/>
      <c r="D2813" s="1072"/>
      <c r="E2813" s="1070"/>
      <c r="F2813" s="1066"/>
      <c r="G2813" s="1067"/>
      <c r="I2813" s="2"/>
      <c r="K2813" s="1072"/>
    </row>
    <row r="2814" spans="1:11" x14ac:dyDescent="0.2">
      <c r="A2814" s="977"/>
      <c r="B2814" s="979"/>
      <c r="C2814" s="1069"/>
      <c r="D2814" s="1072"/>
      <c r="E2814" s="1070"/>
      <c r="F2814" s="1066"/>
      <c r="G2814" s="1067"/>
      <c r="I2814" s="2"/>
      <c r="K2814" s="1072"/>
    </row>
    <row r="2815" spans="1:11" x14ac:dyDescent="0.2">
      <c r="A2815" s="977"/>
      <c r="B2815" s="979"/>
      <c r="C2815" s="1069"/>
      <c r="D2815" s="1072"/>
      <c r="E2815" s="1070"/>
      <c r="F2815" s="1066"/>
      <c r="G2815" s="1067"/>
      <c r="I2815" s="2"/>
      <c r="K2815" s="1072"/>
    </row>
    <row r="2816" spans="1:11" x14ac:dyDescent="0.2">
      <c r="A2816" s="977"/>
      <c r="B2816" s="979"/>
      <c r="C2816" s="1069"/>
      <c r="D2816" s="1072"/>
      <c r="E2816" s="1070"/>
      <c r="F2816" s="1066"/>
      <c r="G2816" s="1067"/>
      <c r="I2816" s="2"/>
      <c r="K2816" s="1072"/>
    </row>
    <row r="2817" spans="1:11" x14ac:dyDescent="0.2">
      <c r="A2817" s="977"/>
      <c r="B2817" s="979"/>
      <c r="C2817" s="1069"/>
      <c r="D2817" s="1072"/>
      <c r="E2817" s="1070"/>
      <c r="F2817" s="1066"/>
      <c r="G2817" s="1067"/>
      <c r="I2817" s="2"/>
      <c r="K2817" s="1072"/>
    </row>
    <row r="2818" spans="1:11" x14ac:dyDescent="0.2">
      <c r="A2818" s="977"/>
      <c r="B2818" s="979"/>
      <c r="C2818" s="1069"/>
      <c r="D2818" s="1072"/>
      <c r="E2818" s="1070"/>
      <c r="F2818" s="1066"/>
      <c r="G2818" s="1067"/>
      <c r="I2818" s="2"/>
      <c r="K2818" s="1072"/>
    </row>
    <row r="2819" spans="1:11" x14ac:dyDescent="0.2">
      <c r="A2819" s="977"/>
      <c r="B2819" s="979"/>
      <c r="C2819" s="1069"/>
      <c r="D2819" s="1072"/>
      <c r="E2819" s="1070"/>
      <c r="F2819" s="1066"/>
      <c r="G2819" s="1067"/>
      <c r="I2819" s="2"/>
      <c r="K2819" s="1072"/>
    </row>
    <row r="2820" spans="1:11" x14ac:dyDescent="0.2">
      <c r="A2820" s="977"/>
      <c r="B2820" s="979"/>
      <c r="C2820" s="1069"/>
      <c r="D2820" s="1072"/>
      <c r="E2820" s="1070"/>
      <c r="F2820" s="1066"/>
      <c r="G2820" s="1067"/>
      <c r="I2820" s="2"/>
      <c r="K2820" s="1072"/>
    </row>
    <row r="2821" spans="1:11" x14ac:dyDescent="0.2">
      <c r="A2821" s="977"/>
      <c r="B2821" s="979"/>
      <c r="C2821" s="1069"/>
      <c r="D2821" s="1072"/>
      <c r="E2821" s="1070"/>
      <c r="F2821" s="1066"/>
      <c r="G2821" s="1067"/>
      <c r="I2821" s="2"/>
      <c r="K2821" s="1072"/>
    </row>
    <row r="2822" spans="1:11" x14ac:dyDescent="0.2">
      <c r="A2822" s="977"/>
      <c r="B2822" s="979"/>
      <c r="C2822" s="1069"/>
      <c r="D2822" s="1072"/>
      <c r="E2822" s="1070"/>
      <c r="F2822" s="1066"/>
      <c r="G2822" s="1067"/>
      <c r="I2822" s="2"/>
      <c r="K2822" s="1072"/>
    </row>
    <row r="2823" spans="1:11" x14ac:dyDescent="0.2">
      <c r="A2823" s="977"/>
      <c r="B2823" s="979"/>
      <c r="C2823" s="1069"/>
      <c r="D2823" s="1072"/>
      <c r="E2823" s="1070"/>
      <c r="F2823" s="1066"/>
      <c r="G2823" s="1067"/>
      <c r="I2823" s="2"/>
      <c r="K2823" s="1072"/>
    </row>
    <row r="2824" spans="1:11" x14ac:dyDescent="0.2">
      <c r="A2824" s="977"/>
      <c r="B2824" s="979"/>
      <c r="C2824" s="1069"/>
      <c r="D2824" s="1072"/>
      <c r="E2824" s="1070"/>
      <c r="F2824" s="1066"/>
      <c r="G2824" s="1067"/>
      <c r="I2824" s="2"/>
      <c r="K2824" s="1072"/>
    </row>
    <row r="2825" spans="1:11" x14ac:dyDescent="0.2">
      <c r="A2825" s="977"/>
      <c r="B2825" s="979"/>
      <c r="C2825" s="1069"/>
      <c r="D2825" s="1072"/>
      <c r="E2825" s="1070"/>
      <c r="F2825" s="1066"/>
      <c r="G2825" s="1067"/>
      <c r="I2825" s="2"/>
      <c r="K2825" s="1072"/>
    </row>
    <row r="2826" spans="1:11" x14ac:dyDescent="0.2">
      <c r="A2826" s="977"/>
      <c r="B2826" s="979"/>
      <c r="C2826" s="1069"/>
      <c r="D2826" s="1072"/>
      <c r="E2826" s="1070"/>
      <c r="F2826" s="1066"/>
      <c r="G2826" s="1067"/>
      <c r="I2826" s="2"/>
      <c r="K2826" s="1072"/>
    </row>
    <row r="2827" spans="1:11" x14ac:dyDescent="0.2">
      <c r="A2827" s="977"/>
      <c r="B2827" s="979"/>
      <c r="C2827" s="1069"/>
      <c r="D2827" s="1072"/>
      <c r="E2827" s="1070"/>
      <c r="F2827" s="1066"/>
      <c r="G2827" s="1067"/>
      <c r="I2827" s="2"/>
      <c r="K2827" s="1072"/>
    </row>
    <row r="2828" spans="1:11" x14ac:dyDescent="0.2">
      <c r="A2828" s="977"/>
      <c r="B2828" s="979"/>
      <c r="C2828" s="1069"/>
      <c r="D2828" s="1072"/>
      <c r="E2828" s="1070"/>
      <c r="F2828" s="1066"/>
      <c r="G2828" s="1067"/>
      <c r="I2828" s="2"/>
      <c r="K2828" s="1072"/>
    </row>
    <row r="2829" spans="1:11" x14ac:dyDescent="0.2">
      <c r="A2829" s="977"/>
      <c r="B2829" s="979"/>
      <c r="C2829" s="1069"/>
      <c r="D2829" s="1072"/>
      <c r="E2829" s="1070"/>
      <c r="F2829" s="1066"/>
      <c r="G2829" s="1067"/>
      <c r="I2829" s="2"/>
      <c r="K2829" s="1072"/>
    </row>
    <row r="2830" spans="1:11" x14ac:dyDescent="0.2">
      <c r="A2830" s="977"/>
      <c r="B2830" s="979"/>
      <c r="C2830" s="1069"/>
      <c r="D2830" s="1072"/>
      <c r="E2830" s="1070"/>
      <c r="F2830" s="1066"/>
      <c r="G2830" s="1067"/>
      <c r="I2830" s="2"/>
      <c r="K2830" s="1072"/>
    </row>
    <row r="2831" spans="1:11" x14ac:dyDescent="0.2">
      <c r="A2831" s="977"/>
      <c r="B2831" s="979"/>
      <c r="C2831" s="1069"/>
      <c r="D2831" s="1072"/>
      <c r="E2831" s="1070"/>
      <c r="F2831" s="1066"/>
      <c r="G2831" s="1067"/>
      <c r="I2831" s="2"/>
      <c r="K2831" s="1072"/>
    </row>
    <row r="2832" spans="1:11" x14ac:dyDescent="0.2">
      <c r="A2832" s="977"/>
      <c r="B2832" s="979"/>
      <c r="C2832" s="1069"/>
      <c r="D2832" s="1072"/>
      <c r="E2832" s="1070"/>
      <c r="F2832" s="1066"/>
      <c r="G2832" s="1067"/>
      <c r="I2832" s="2"/>
      <c r="K2832" s="1072"/>
    </row>
    <row r="2833" spans="1:11" x14ac:dyDescent="0.2">
      <c r="A2833" s="977"/>
      <c r="B2833" s="979"/>
      <c r="C2833" s="1069"/>
      <c r="D2833" s="1072"/>
      <c r="E2833" s="1070"/>
      <c r="F2833" s="1066"/>
      <c r="G2833" s="1067"/>
      <c r="I2833" s="2"/>
      <c r="K2833" s="1072"/>
    </row>
    <row r="2834" spans="1:11" x14ac:dyDescent="0.2">
      <c r="A2834" s="977"/>
      <c r="B2834" s="979"/>
      <c r="C2834" s="1069"/>
      <c r="D2834" s="1072"/>
      <c r="E2834" s="1070"/>
      <c r="F2834" s="1066"/>
      <c r="G2834" s="1067"/>
      <c r="I2834" s="2"/>
      <c r="K2834" s="1072"/>
    </row>
    <row r="2835" spans="1:11" x14ac:dyDescent="0.2">
      <c r="A2835" s="977"/>
      <c r="B2835" s="979"/>
      <c r="C2835" s="1069"/>
      <c r="D2835" s="1072"/>
      <c r="E2835" s="1070"/>
      <c r="F2835" s="1066"/>
      <c r="G2835" s="1067"/>
      <c r="I2835" s="2"/>
      <c r="K2835" s="1072"/>
    </row>
    <row r="2836" spans="1:11" x14ac:dyDescent="0.2">
      <c r="A2836" s="977"/>
      <c r="B2836" s="979"/>
      <c r="C2836" s="1069"/>
      <c r="D2836" s="1072"/>
      <c r="E2836" s="1070"/>
      <c r="F2836" s="1066"/>
      <c r="G2836" s="1067"/>
      <c r="I2836" s="2"/>
      <c r="K2836" s="1072"/>
    </row>
    <row r="2837" spans="1:11" x14ac:dyDescent="0.2">
      <c r="A2837" s="977"/>
      <c r="B2837" s="979"/>
      <c r="C2837" s="1069"/>
      <c r="D2837" s="1072"/>
      <c r="E2837" s="1070"/>
      <c r="F2837" s="1066"/>
      <c r="G2837" s="1067"/>
      <c r="I2837" s="2"/>
      <c r="K2837" s="1072"/>
    </row>
    <row r="2838" spans="1:11" x14ac:dyDescent="0.2">
      <c r="A2838" s="977"/>
      <c r="B2838" s="979"/>
      <c r="C2838" s="1069"/>
      <c r="D2838" s="1072"/>
      <c r="E2838" s="1070"/>
      <c r="F2838" s="1066"/>
      <c r="G2838" s="1067"/>
      <c r="I2838" s="2"/>
      <c r="K2838" s="1072"/>
    </row>
    <row r="2839" spans="1:11" x14ac:dyDescent="0.2">
      <c r="A2839" s="977"/>
      <c r="B2839" s="979"/>
      <c r="C2839" s="1069"/>
      <c r="D2839" s="1072"/>
      <c r="E2839" s="1070"/>
      <c r="F2839" s="1066"/>
      <c r="G2839" s="1067"/>
      <c r="I2839" s="2"/>
      <c r="K2839" s="1072"/>
    </row>
    <row r="2840" spans="1:11" x14ac:dyDescent="0.2">
      <c r="A2840" s="977"/>
      <c r="B2840" s="979"/>
      <c r="C2840" s="1069"/>
      <c r="D2840" s="1072"/>
      <c r="E2840" s="1070"/>
      <c r="F2840" s="1066"/>
      <c r="G2840" s="1067"/>
      <c r="I2840" s="2"/>
      <c r="K2840" s="1072"/>
    </row>
    <row r="2841" spans="1:11" x14ac:dyDescent="0.2">
      <c r="A2841" s="977"/>
      <c r="B2841" s="979"/>
      <c r="C2841" s="1069"/>
      <c r="D2841" s="1072"/>
      <c r="E2841" s="1070"/>
      <c r="F2841" s="1066"/>
      <c r="G2841" s="1067"/>
      <c r="I2841" s="2"/>
      <c r="K2841" s="1072"/>
    </row>
    <row r="2842" spans="1:11" x14ac:dyDescent="0.2">
      <c r="A2842" s="977"/>
      <c r="B2842" s="979"/>
      <c r="C2842" s="1069"/>
      <c r="D2842" s="1072"/>
      <c r="E2842" s="1070"/>
      <c r="F2842" s="1066"/>
      <c r="G2842" s="1067"/>
      <c r="I2842" s="2"/>
      <c r="K2842" s="1072"/>
    </row>
    <row r="2843" spans="1:11" x14ac:dyDescent="0.2">
      <c r="A2843" s="977"/>
      <c r="B2843" s="979"/>
      <c r="C2843" s="1069"/>
      <c r="D2843" s="1072"/>
      <c r="E2843" s="1070"/>
      <c r="F2843" s="1066"/>
      <c r="G2843" s="1067"/>
      <c r="I2843" s="2"/>
      <c r="K2843" s="1072"/>
    </row>
    <row r="2844" spans="1:11" x14ac:dyDescent="0.2">
      <c r="A2844" s="977"/>
      <c r="B2844" s="979"/>
      <c r="C2844" s="1069"/>
      <c r="D2844" s="1072"/>
      <c r="E2844" s="1070"/>
      <c r="F2844" s="1066"/>
      <c r="G2844" s="1067"/>
      <c r="I2844" s="2"/>
      <c r="K2844" s="1072"/>
    </row>
    <row r="2845" spans="1:11" x14ac:dyDescent="0.2">
      <c r="A2845" s="977"/>
      <c r="B2845" s="979"/>
      <c r="C2845" s="1069"/>
      <c r="D2845" s="1072"/>
      <c r="E2845" s="1070"/>
      <c r="F2845" s="1066"/>
      <c r="G2845" s="1067"/>
      <c r="I2845" s="2"/>
      <c r="K2845" s="1072"/>
    </row>
    <row r="2846" spans="1:11" x14ac:dyDescent="0.2">
      <c r="A2846" s="977"/>
      <c r="B2846" s="979"/>
      <c r="C2846" s="1069"/>
      <c r="D2846" s="1072"/>
      <c r="E2846" s="1070"/>
      <c r="F2846" s="1066"/>
      <c r="G2846" s="1067"/>
      <c r="I2846" s="2"/>
      <c r="K2846" s="1072"/>
    </row>
    <row r="2847" spans="1:11" x14ac:dyDescent="0.2">
      <c r="A2847" s="977"/>
      <c r="B2847" s="979"/>
      <c r="C2847" s="1069"/>
      <c r="D2847" s="1072"/>
      <c r="E2847" s="1070"/>
      <c r="F2847" s="1066"/>
      <c r="G2847" s="1067"/>
      <c r="I2847" s="2"/>
      <c r="K2847" s="1072"/>
    </row>
    <row r="2848" spans="1:11" x14ac:dyDescent="0.2">
      <c r="A2848" s="977"/>
      <c r="B2848" s="979"/>
      <c r="C2848" s="1069"/>
      <c r="D2848" s="1072"/>
      <c r="E2848" s="1070"/>
      <c r="F2848" s="1066"/>
      <c r="G2848" s="1067"/>
      <c r="I2848" s="2"/>
      <c r="K2848" s="1072"/>
    </row>
    <row r="2849" spans="1:11" x14ac:dyDescent="0.2">
      <c r="A2849" s="977"/>
      <c r="B2849" s="979"/>
      <c r="C2849" s="1069"/>
      <c r="D2849" s="1072"/>
      <c r="E2849" s="1070"/>
      <c r="F2849" s="1066"/>
      <c r="G2849" s="1067"/>
      <c r="I2849" s="2"/>
      <c r="K2849" s="1072"/>
    </row>
    <row r="2850" spans="1:11" x14ac:dyDescent="0.2">
      <c r="A2850" s="977"/>
      <c r="B2850" s="979"/>
      <c r="C2850" s="1069"/>
      <c r="D2850" s="1072"/>
      <c r="E2850" s="1070"/>
      <c r="F2850" s="1066"/>
      <c r="G2850" s="1067"/>
      <c r="I2850" s="2"/>
      <c r="K2850" s="1072"/>
    </row>
    <row r="2851" spans="1:11" x14ac:dyDescent="0.2">
      <c r="A2851" s="977"/>
      <c r="B2851" s="979"/>
      <c r="C2851" s="1069"/>
      <c r="D2851" s="1072"/>
      <c r="E2851" s="1070"/>
      <c r="F2851" s="1066"/>
      <c r="G2851" s="1067"/>
      <c r="I2851" s="2"/>
      <c r="K2851" s="1072"/>
    </row>
    <row r="2852" spans="1:11" x14ac:dyDescent="0.2">
      <c r="A2852" s="977"/>
      <c r="B2852" s="979"/>
      <c r="C2852" s="1069"/>
      <c r="D2852" s="1072"/>
      <c r="E2852" s="1070"/>
      <c r="F2852" s="1066"/>
      <c r="G2852" s="1067"/>
      <c r="I2852" s="2"/>
      <c r="K2852" s="1072"/>
    </row>
    <row r="2853" spans="1:11" x14ac:dyDescent="0.2">
      <c r="A2853" s="977"/>
      <c r="B2853" s="979"/>
      <c r="C2853" s="1069"/>
      <c r="D2853" s="1072"/>
      <c r="E2853" s="1070"/>
      <c r="F2853" s="1066"/>
      <c r="G2853" s="1067"/>
      <c r="I2853" s="2"/>
      <c r="K2853" s="1072"/>
    </row>
    <row r="2854" spans="1:11" x14ac:dyDescent="0.2">
      <c r="A2854" s="977"/>
      <c r="B2854" s="979"/>
      <c r="C2854" s="1069"/>
      <c r="D2854" s="1072"/>
      <c r="E2854" s="1070"/>
      <c r="F2854" s="1066"/>
      <c r="G2854" s="1067"/>
      <c r="I2854" s="2"/>
      <c r="K2854" s="1072"/>
    </row>
    <row r="2855" spans="1:11" x14ac:dyDescent="0.2">
      <c r="A2855" s="977"/>
      <c r="B2855" s="979"/>
      <c r="C2855" s="1069"/>
      <c r="D2855" s="1072"/>
      <c r="E2855" s="1070"/>
      <c r="F2855" s="1066"/>
      <c r="G2855" s="1067"/>
      <c r="I2855" s="2"/>
      <c r="K2855" s="1072"/>
    </row>
    <row r="2856" spans="1:11" x14ac:dyDescent="0.2">
      <c r="A2856" s="977"/>
      <c r="B2856" s="979"/>
      <c r="C2856" s="1069"/>
      <c r="D2856" s="1072"/>
      <c r="E2856" s="1070"/>
      <c r="F2856" s="1066"/>
      <c r="G2856" s="1067"/>
      <c r="I2856" s="2"/>
      <c r="K2856" s="1072"/>
    </row>
    <row r="2857" spans="1:11" x14ac:dyDescent="0.2">
      <c r="A2857" s="977"/>
      <c r="B2857" s="979"/>
      <c r="C2857" s="1069"/>
      <c r="D2857" s="1072"/>
      <c r="E2857" s="1070"/>
      <c r="F2857" s="1066"/>
      <c r="G2857" s="1067"/>
      <c r="I2857" s="2"/>
      <c r="K2857" s="1072"/>
    </row>
    <row r="2858" spans="1:11" x14ac:dyDescent="0.2">
      <c r="A2858" s="977"/>
      <c r="B2858" s="979"/>
      <c r="C2858" s="1069"/>
      <c r="D2858" s="1072"/>
      <c r="E2858" s="1070"/>
      <c r="F2858" s="1066"/>
      <c r="G2858" s="1067"/>
      <c r="I2858" s="2"/>
      <c r="K2858" s="1072"/>
    </row>
    <row r="2859" spans="1:11" x14ac:dyDescent="0.2">
      <c r="A2859" s="977"/>
      <c r="B2859" s="979"/>
      <c r="C2859" s="1069"/>
      <c r="D2859" s="1072"/>
      <c r="E2859" s="1070"/>
      <c r="F2859" s="1066"/>
      <c r="G2859" s="1067"/>
      <c r="I2859" s="2"/>
      <c r="K2859" s="1072"/>
    </row>
    <row r="2860" spans="1:11" x14ac:dyDescent="0.2">
      <c r="A2860" s="977"/>
      <c r="B2860" s="979"/>
      <c r="C2860" s="1069"/>
      <c r="D2860" s="1072"/>
      <c r="E2860" s="1070"/>
      <c r="F2860" s="1066"/>
      <c r="G2860" s="1067"/>
      <c r="I2860" s="2"/>
      <c r="K2860" s="1072"/>
    </row>
    <row r="2861" spans="1:11" x14ac:dyDescent="0.2">
      <c r="A2861" s="977"/>
      <c r="B2861" s="979"/>
      <c r="C2861" s="1069"/>
      <c r="D2861" s="1072"/>
      <c r="E2861" s="1070"/>
      <c r="F2861" s="1066"/>
      <c r="G2861" s="1067"/>
      <c r="I2861" s="2"/>
      <c r="K2861" s="1072"/>
    </row>
    <row r="2862" spans="1:11" x14ac:dyDescent="0.2">
      <c r="A2862" s="977"/>
      <c r="B2862" s="979"/>
      <c r="C2862" s="1069"/>
      <c r="D2862" s="1072"/>
      <c r="E2862" s="1070"/>
      <c r="F2862" s="1066"/>
      <c r="G2862" s="1067"/>
      <c r="I2862" s="2"/>
      <c r="K2862" s="1072"/>
    </row>
    <row r="2863" spans="1:11" x14ac:dyDescent="0.2">
      <c r="A2863" s="977"/>
      <c r="B2863" s="979"/>
      <c r="C2863" s="1069"/>
      <c r="D2863" s="1072"/>
      <c r="E2863" s="1070"/>
      <c r="F2863" s="1066"/>
      <c r="G2863" s="1067"/>
      <c r="I2863" s="2"/>
      <c r="K2863" s="1072"/>
    </row>
    <row r="2864" spans="1:11" x14ac:dyDescent="0.2">
      <c r="A2864" s="977"/>
      <c r="B2864" s="979"/>
      <c r="C2864" s="1069"/>
      <c r="D2864" s="1072"/>
      <c r="E2864" s="1070"/>
      <c r="F2864" s="1066"/>
      <c r="G2864" s="1067"/>
      <c r="I2864" s="2"/>
      <c r="K2864" s="1072"/>
    </row>
    <row r="2865" spans="1:11" x14ac:dyDescent="0.2">
      <c r="A2865" s="977"/>
      <c r="B2865" s="979"/>
      <c r="C2865" s="1069"/>
      <c r="D2865" s="1072"/>
      <c r="E2865" s="1070"/>
      <c r="F2865" s="1066"/>
      <c r="G2865" s="1067"/>
      <c r="I2865" s="2"/>
      <c r="K2865" s="1072"/>
    </row>
    <row r="2866" spans="1:11" x14ac:dyDescent="0.2">
      <c r="A2866" s="977"/>
      <c r="B2866" s="979"/>
      <c r="C2866" s="1069"/>
      <c r="D2866" s="1072"/>
      <c r="E2866" s="1070"/>
      <c r="F2866" s="1066"/>
      <c r="G2866" s="1067"/>
      <c r="I2866" s="2"/>
      <c r="K2866" s="1072"/>
    </row>
    <row r="2867" spans="1:11" x14ac:dyDescent="0.2">
      <c r="A2867" s="977"/>
      <c r="B2867" s="979"/>
      <c r="C2867" s="1069"/>
      <c r="D2867" s="1072"/>
      <c r="E2867" s="1070"/>
      <c r="F2867" s="1066"/>
      <c r="G2867" s="1067"/>
      <c r="I2867" s="2"/>
      <c r="K2867" s="1072"/>
    </row>
    <row r="2868" spans="1:11" x14ac:dyDescent="0.2">
      <c r="A2868" s="977"/>
      <c r="B2868" s="979"/>
      <c r="C2868" s="1069"/>
      <c r="D2868" s="1072"/>
      <c r="E2868" s="1070"/>
      <c r="F2868" s="1066"/>
      <c r="G2868" s="1067"/>
      <c r="I2868" s="2"/>
      <c r="K2868" s="1072"/>
    </row>
    <row r="2869" spans="1:11" x14ac:dyDescent="0.2">
      <c r="A2869" s="977"/>
      <c r="B2869" s="979"/>
      <c r="C2869" s="1069"/>
      <c r="D2869" s="1072"/>
      <c r="E2869" s="1070"/>
      <c r="F2869" s="1066"/>
      <c r="G2869" s="1067"/>
      <c r="I2869" s="2"/>
      <c r="K2869" s="1072"/>
    </row>
    <row r="2870" spans="1:11" x14ac:dyDescent="0.2">
      <c r="A2870" s="977"/>
      <c r="B2870" s="979"/>
      <c r="C2870" s="1069"/>
      <c r="D2870" s="1072"/>
      <c r="E2870" s="1070"/>
      <c r="F2870" s="1066"/>
      <c r="G2870" s="1067"/>
      <c r="I2870" s="2"/>
      <c r="K2870" s="1072"/>
    </row>
    <row r="2871" spans="1:11" x14ac:dyDescent="0.2">
      <c r="A2871" s="977"/>
      <c r="B2871" s="979"/>
      <c r="C2871" s="1069"/>
      <c r="D2871" s="1072"/>
      <c r="E2871" s="1070"/>
      <c r="F2871" s="1066"/>
      <c r="G2871" s="1067"/>
      <c r="I2871" s="2"/>
      <c r="K2871" s="1072"/>
    </row>
    <row r="2872" spans="1:11" x14ac:dyDescent="0.2">
      <c r="A2872" s="977"/>
      <c r="B2872" s="979"/>
      <c r="C2872" s="1069"/>
      <c r="D2872" s="1072"/>
      <c r="E2872" s="1070"/>
      <c r="F2872" s="1066"/>
      <c r="G2872" s="1067"/>
      <c r="I2872" s="2"/>
      <c r="K2872" s="1072"/>
    </row>
    <row r="2873" spans="1:11" x14ac:dyDescent="0.2">
      <c r="A2873" s="977"/>
      <c r="B2873" s="979"/>
      <c r="C2873" s="1069"/>
      <c r="D2873" s="1072"/>
      <c r="E2873" s="1070"/>
      <c r="F2873" s="1066"/>
      <c r="G2873" s="1067"/>
      <c r="I2873" s="2"/>
      <c r="K2873" s="1072"/>
    </row>
    <row r="2874" spans="1:11" x14ac:dyDescent="0.2">
      <c r="A2874" s="977"/>
      <c r="B2874" s="979"/>
      <c r="C2874" s="1069"/>
      <c r="D2874" s="1072"/>
      <c r="E2874" s="1070"/>
      <c r="F2874" s="1066"/>
      <c r="G2874" s="1067"/>
      <c r="I2874" s="2"/>
      <c r="K2874" s="1072"/>
    </row>
    <row r="2875" spans="1:11" x14ac:dyDescent="0.2">
      <c r="A2875" s="977"/>
      <c r="B2875" s="979"/>
      <c r="C2875" s="1069"/>
      <c r="D2875" s="1072"/>
      <c r="E2875" s="1070"/>
      <c r="F2875" s="1066"/>
      <c r="G2875" s="1067"/>
      <c r="I2875" s="2"/>
      <c r="K2875" s="1072"/>
    </row>
    <row r="2876" spans="1:11" x14ac:dyDescent="0.2">
      <c r="A2876" s="977"/>
      <c r="B2876" s="979"/>
      <c r="C2876" s="1069"/>
      <c r="D2876" s="1072"/>
      <c r="E2876" s="1070"/>
      <c r="F2876" s="1066"/>
      <c r="G2876" s="1067"/>
      <c r="I2876" s="2"/>
      <c r="K2876" s="1072"/>
    </row>
    <row r="2877" spans="1:11" x14ac:dyDescent="0.2">
      <c r="A2877" s="977"/>
      <c r="B2877" s="979"/>
      <c r="C2877" s="1069"/>
      <c r="D2877" s="1072"/>
      <c r="E2877" s="1070"/>
      <c r="F2877" s="1066"/>
      <c r="G2877" s="1067"/>
      <c r="I2877" s="2"/>
      <c r="K2877" s="1072"/>
    </row>
    <row r="2878" spans="1:11" x14ac:dyDescent="0.2">
      <c r="A2878" s="977"/>
      <c r="B2878" s="979"/>
      <c r="C2878" s="1069"/>
      <c r="D2878" s="1072"/>
      <c r="E2878" s="1070"/>
      <c r="F2878" s="1066"/>
      <c r="G2878" s="1067"/>
      <c r="I2878" s="2"/>
      <c r="K2878" s="1072"/>
    </row>
    <row r="2879" spans="1:11" x14ac:dyDescent="0.2">
      <c r="A2879" s="977"/>
      <c r="B2879" s="979"/>
      <c r="C2879" s="1069"/>
      <c r="D2879" s="1072"/>
      <c r="E2879" s="1070"/>
      <c r="F2879" s="1066"/>
      <c r="G2879" s="1067"/>
      <c r="I2879" s="2"/>
      <c r="K2879" s="1072"/>
    </row>
    <row r="2880" spans="1:11" x14ac:dyDescent="0.2">
      <c r="A2880" s="977"/>
      <c r="B2880" s="979"/>
      <c r="C2880" s="1069"/>
      <c r="D2880" s="1072"/>
      <c r="E2880" s="1070"/>
      <c r="F2880" s="1066"/>
      <c r="G2880" s="1067"/>
      <c r="I2880" s="2"/>
      <c r="K2880" s="1072"/>
    </row>
    <row r="2881" spans="1:11" x14ac:dyDescent="0.2">
      <c r="A2881" s="977"/>
      <c r="B2881" s="979"/>
      <c r="C2881" s="1069"/>
      <c r="D2881" s="1072"/>
      <c r="E2881" s="1070"/>
      <c r="F2881" s="1066"/>
      <c r="G2881" s="1067"/>
      <c r="I2881" s="2"/>
      <c r="K2881" s="1072"/>
    </row>
    <row r="2882" spans="1:11" x14ac:dyDescent="0.2">
      <c r="A2882" s="977"/>
      <c r="B2882" s="979"/>
      <c r="C2882" s="1069"/>
      <c r="D2882" s="1072"/>
      <c r="E2882" s="1070"/>
      <c r="F2882" s="1066"/>
      <c r="G2882" s="1067"/>
      <c r="I2882" s="2"/>
      <c r="K2882" s="1072"/>
    </row>
    <row r="2883" spans="1:11" x14ac:dyDescent="0.2">
      <c r="A2883" s="977"/>
      <c r="B2883" s="979"/>
      <c r="C2883" s="1069"/>
      <c r="D2883" s="1072"/>
      <c r="E2883" s="1070"/>
      <c r="F2883" s="1066"/>
      <c r="G2883" s="1067"/>
      <c r="I2883" s="2"/>
      <c r="K2883" s="1072"/>
    </row>
    <row r="2884" spans="1:11" x14ac:dyDescent="0.2">
      <c r="A2884" s="977"/>
      <c r="B2884" s="979"/>
      <c r="C2884" s="1069"/>
      <c r="D2884" s="1072"/>
      <c r="E2884" s="1070"/>
      <c r="F2884" s="1066"/>
      <c r="G2884" s="1067"/>
      <c r="I2884" s="2"/>
      <c r="K2884" s="1072"/>
    </row>
    <row r="2885" spans="1:11" x14ac:dyDescent="0.2">
      <c r="A2885" s="977"/>
      <c r="B2885" s="979"/>
      <c r="C2885" s="1069"/>
      <c r="D2885" s="1072"/>
      <c r="E2885" s="1070"/>
      <c r="F2885" s="1066"/>
      <c r="G2885" s="1067"/>
      <c r="I2885" s="2"/>
      <c r="K2885" s="1072"/>
    </row>
    <row r="2886" spans="1:11" x14ac:dyDescent="0.2">
      <c r="A2886" s="977"/>
      <c r="B2886" s="979"/>
      <c r="C2886" s="1069"/>
      <c r="D2886" s="1072"/>
      <c r="E2886" s="1070"/>
      <c r="F2886" s="1066"/>
      <c r="G2886" s="1067"/>
      <c r="I2886" s="2"/>
      <c r="K2886" s="1072"/>
    </row>
    <row r="2887" spans="1:11" x14ac:dyDescent="0.2">
      <c r="A2887" s="977"/>
      <c r="B2887" s="979"/>
      <c r="C2887" s="1069"/>
      <c r="D2887" s="1072"/>
      <c r="E2887" s="1070"/>
      <c r="F2887" s="1066"/>
      <c r="G2887" s="1067"/>
      <c r="I2887" s="2"/>
      <c r="K2887" s="1072"/>
    </row>
    <row r="2888" spans="1:11" x14ac:dyDescent="0.2">
      <c r="A2888" s="977"/>
      <c r="B2888" s="979"/>
      <c r="C2888" s="1069"/>
      <c r="D2888" s="1072"/>
      <c r="E2888" s="1070"/>
      <c r="F2888" s="1066"/>
      <c r="G2888" s="1067"/>
      <c r="I2888" s="2"/>
      <c r="K2888" s="1072"/>
    </row>
    <row r="2889" spans="1:11" x14ac:dyDescent="0.2">
      <c r="A2889" s="977"/>
      <c r="B2889" s="979"/>
      <c r="C2889" s="1069"/>
      <c r="D2889" s="1072"/>
      <c r="E2889" s="1070"/>
      <c r="F2889" s="1066"/>
      <c r="G2889" s="1067"/>
      <c r="I2889" s="2"/>
      <c r="K2889" s="1072"/>
    </row>
    <row r="2890" spans="1:11" x14ac:dyDescent="0.2">
      <c r="A2890" s="977"/>
      <c r="B2890" s="979"/>
      <c r="C2890" s="1069"/>
      <c r="D2890" s="1072"/>
      <c r="E2890" s="1070"/>
      <c r="F2890" s="1066"/>
      <c r="G2890" s="1067"/>
      <c r="I2890" s="2"/>
      <c r="K2890" s="1072"/>
    </row>
    <row r="2891" spans="1:11" x14ac:dyDescent="0.2">
      <c r="A2891" s="977"/>
      <c r="B2891" s="979"/>
      <c r="C2891" s="1069"/>
      <c r="D2891" s="1072"/>
      <c r="E2891" s="1070"/>
      <c r="F2891" s="1066"/>
      <c r="G2891" s="1067"/>
      <c r="I2891" s="2"/>
      <c r="K2891" s="1072"/>
    </row>
    <row r="2892" spans="1:11" x14ac:dyDescent="0.2">
      <c r="A2892" s="977"/>
      <c r="B2892" s="979"/>
      <c r="C2892" s="1069"/>
      <c r="D2892" s="1072"/>
      <c r="E2892" s="1070"/>
      <c r="F2892" s="1066"/>
      <c r="G2892" s="1067"/>
      <c r="I2892" s="2"/>
      <c r="K2892" s="1072"/>
    </row>
    <row r="2893" spans="1:11" x14ac:dyDescent="0.2">
      <c r="A2893" s="977"/>
      <c r="B2893" s="979"/>
      <c r="C2893" s="1069"/>
      <c r="D2893" s="1072"/>
      <c r="E2893" s="1070"/>
      <c r="F2893" s="1066"/>
      <c r="G2893" s="1067"/>
      <c r="I2893" s="2"/>
      <c r="K2893" s="1072"/>
    </row>
    <row r="2894" spans="1:11" x14ac:dyDescent="0.2">
      <c r="A2894" s="977"/>
      <c r="B2894" s="979"/>
      <c r="C2894" s="1069"/>
      <c r="D2894" s="1072"/>
      <c r="E2894" s="1070"/>
      <c r="F2894" s="1066"/>
      <c r="G2894" s="1067"/>
      <c r="I2894" s="2"/>
      <c r="K2894" s="1072"/>
    </row>
    <row r="2895" spans="1:11" x14ac:dyDescent="0.2">
      <c r="A2895" s="977"/>
      <c r="B2895" s="979"/>
      <c r="C2895" s="1069"/>
      <c r="D2895" s="1072"/>
      <c r="E2895" s="1070"/>
      <c r="F2895" s="1066"/>
      <c r="G2895" s="1067"/>
      <c r="I2895" s="2"/>
      <c r="K2895" s="1072"/>
    </row>
    <row r="2896" spans="1:11" x14ac:dyDescent="0.2">
      <c r="A2896" s="977"/>
      <c r="B2896" s="979"/>
      <c r="C2896" s="1069"/>
      <c r="D2896" s="1072"/>
      <c r="E2896" s="1070"/>
      <c r="F2896" s="1066"/>
      <c r="G2896" s="1067"/>
      <c r="I2896" s="2"/>
      <c r="K2896" s="1072"/>
    </row>
    <row r="2897" spans="1:11" x14ac:dyDescent="0.2">
      <c r="A2897" s="977"/>
      <c r="B2897" s="979"/>
      <c r="C2897" s="1069"/>
      <c r="D2897" s="1072"/>
      <c r="E2897" s="1070"/>
      <c r="F2897" s="1066"/>
      <c r="G2897" s="1067"/>
      <c r="I2897" s="2"/>
      <c r="K2897" s="1072"/>
    </row>
    <row r="2898" spans="1:11" x14ac:dyDescent="0.2">
      <c r="A2898" s="977"/>
      <c r="B2898" s="979"/>
      <c r="C2898" s="1069"/>
      <c r="D2898" s="1072"/>
      <c r="E2898" s="1070"/>
      <c r="F2898" s="1066"/>
      <c r="G2898" s="1067"/>
      <c r="I2898" s="2"/>
      <c r="K2898" s="1072"/>
    </row>
    <row r="2899" spans="1:11" x14ac:dyDescent="0.2">
      <c r="A2899" s="977"/>
      <c r="B2899" s="979"/>
      <c r="C2899" s="1069"/>
      <c r="D2899" s="1072"/>
      <c r="E2899" s="1070"/>
      <c r="F2899" s="1066"/>
      <c r="G2899" s="1067"/>
      <c r="I2899" s="2"/>
      <c r="K2899" s="1072"/>
    </row>
    <row r="2900" spans="1:11" x14ac:dyDescent="0.2">
      <c r="A2900" s="977"/>
      <c r="B2900" s="979"/>
      <c r="C2900" s="1069"/>
      <c r="D2900" s="1072"/>
      <c r="E2900" s="1070"/>
      <c r="F2900" s="1066"/>
      <c r="G2900" s="1067"/>
      <c r="I2900" s="2"/>
      <c r="K2900" s="1072"/>
    </row>
    <row r="2901" spans="1:11" x14ac:dyDescent="0.2">
      <c r="A2901" s="977"/>
      <c r="B2901" s="979"/>
      <c r="C2901" s="1069"/>
      <c r="D2901" s="1072"/>
      <c r="E2901" s="1070"/>
      <c r="F2901" s="1066"/>
      <c r="G2901" s="1067"/>
      <c r="I2901" s="2"/>
      <c r="K2901" s="1072"/>
    </row>
    <row r="2902" spans="1:11" x14ac:dyDescent="0.2">
      <c r="A2902" s="977"/>
      <c r="B2902" s="979"/>
      <c r="C2902" s="1069"/>
      <c r="D2902" s="1072"/>
      <c r="E2902" s="1070"/>
      <c r="F2902" s="1066"/>
      <c r="G2902" s="1067"/>
      <c r="I2902" s="2"/>
      <c r="K2902" s="1072"/>
    </row>
    <row r="2903" spans="1:11" x14ac:dyDescent="0.2">
      <c r="A2903" s="977"/>
      <c r="B2903" s="979"/>
      <c r="C2903" s="1069"/>
      <c r="D2903" s="1072"/>
      <c r="E2903" s="1070"/>
      <c r="F2903" s="1066"/>
      <c r="G2903" s="1067"/>
      <c r="I2903" s="2"/>
      <c r="K2903" s="1072"/>
    </row>
    <row r="2904" spans="1:11" x14ac:dyDescent="0.2">
      <c r="A2904" s="977"/>
      <c r="B2904" s="979"/>
      <c r="C2904" s="1069"/>
      <c r="D2904" s="1072"/>
      <c r="E2904" s="1070"/>
      <c r="F2904" s="1066"/>
      <c r="G2904" s="1067"/>
      <c r="I2904" s="2"/>
      <c r="K2904" s="1072"/>
    </row>
    <row r="2905" spans="1:11" x14ac:dyDescent="0.2">
      <c r="A2905" s="977"/>
      <c r="B2905" s="979"/>
      <c r="C2905" s="1069"/>
      <c r="D2905" s="1072"/>
      <c r="E2905" s="1070"/>
      <c r="F2905" s="1066"/>
      <c r="G2905" s="1067"/>
      <c r="I2905" s="2"/>
      <c r="K2905" s="1072"/>
    </row>
    <row r="2906" spans="1:11" x14ac:dyDescent="0.2">
      <c r="A2906" s="977"/>
      <c r="B2906" s="979"/>
      <c r="C2906" s="1069"/>
      <c r="D2906" s="1072"/>
      <c r="E2906" s="1070"/>
      <c r="F2906" s="1066"/>
      <c r="G2906" s="1067"/>
      <c r="I2906" s="2"/>
      <c r="K2906" s="1072"/>
    </row>
    <row r="2907" spans="1:11" x14ac:dyDescent="0.2">
      <c r="A2907" s="977"/>
      <c r="B2907" s="979"/>
      <c r="C2907" s="1069"/>
      <c r="D2907" s="1072"/>
      <c r="E2907" s="1070"/>
      <c r="F2907" s="1066"/>
      <c r="G2907" s="1067"/>
      <c r="I2907" s="2"/>
      <c r="K2907" s="1072"/>
    </row>
    <row r="2908" spans="1:11" x14ac:dyDescent="0.2">
      <c r="A2908" s="977"/>
      <c r="B2908" s="979"/>
      <c r="C2908" s="1069"/>
      <c r="D2908" s="1072"/>
      <c r="E2908" s="1070"/>
      <c r="F2908" s="1066"/>
      <c r="G2908" s="1067"/>
      <c r="I2908" s="2"/>
      <c r="K2908" s="1072"/>
    </row>
    <row r="2909" spans="1:11" x14ac:dyDescent="0.2">
      <c r="A2909" s="977"/>
      <c r="B2909" s="979"/>
      <c r="C2909" s="1069"/>
      <c r="D2909" s="1072"/>
      <c r="E2909" s="1070"/>
      <c r="F2909" s="1066"/>
      <c r="G2909" s="1067"/>
      <c r="I2909" s="2"/>
      <c r="K2909" s="1072"/>
    </row>
    <row r="2910" spans="1:11" x14ac:dyDescent="0.2">
      <c r="A2910" s="977"/>
      <c r="B2910" s="979"/>
      <c r="C2910" s="1069"/>
      <c r="D2910" s="1072"/>
      <c r="E2910" s="1070"/>
      <c r="F2910" s="1066"/>
      <c r="G2910" s="1067"/>
      <c r="I2910" s="2"/>
      <c r="K2910" s="1072"/>
    </row>
    <row r="2911" spans="1:11" x14ac:dyDescent="0.2">
      <c r="A2911" s="977"/>
      <c r="B2911" s="979"/>
      <c r="C2911" s="1069"/>
      <c r="D2911" s="1072"/>
      <c r="E2911" s="1070"/>
      <c r="F2911" s="1066"/>
      <c r="G2911" s="1067"/>
      <c r="I2911" s="2"/>
      <c r="K2911" s="1072"/>
    </row>
    <row r="2912" spans="1:11" x14ac:dyDescent="0.2">
      <c r="A2912" s="977"/>
      <c r="B2912" s="979"/>
      <c r="C2912" s="1069"/>
      <c r="D2912" s="1072"/>
      <c r="E2912" s="1070"/>
      <c r="F2912" s="1066"/>
      <c r="G2912" s="1067"/>
      <c r="I2912" s="2"/>
      <c r="K2912" s="1072"/>
    </row>
    <row r="2913" spans="1:11" x14ac:dyDescent="0.2">
      <c r="A2913" s="977"/>
      <c r="B2913" s="979"/>
      <c r="C2913" s="1069"/>
      <c r="D2913" s="1072"/>
      <c r="E2913" s="1070"/>
      <c r="F2913" s="1066"/>
      <c r="G2913" s="1067"/>
      <c r="I2913" s="2"/>
      <c r="K2913" s="1072"/>
    </row>
    <row r="2914" spans="1:11" x14ac:dyDescent="0.2">
      <c r="A2914" s="977"/>
      <c r="B2914" s="979"/>
      <c r="C2914" s="1069"/>
      <c r="D2914" s="1072"/>
      <c r="E2914" s="1070"/>
      <c r="F2914" s="1066"/>
      <c r="G2914" s="1067"/>
      <c r="I2914" s="2"/>
      <c r="K2914" s="1072"/>
    </row>
    <row r="2915" spans="1:11" x14ac:dyDescent="0.2">
      <c r="A2915" s="977"/>
      <c r="B2915" s="979"/>
      <c r="C2915" s="1069"/>
      <c r="D2915" s="1072"/>
      <c r="E2915" s="1070"/>
      <c r="F2915" s="1066"/>
      <c r="G2915" s="1067"/>
      <c r="I2915" s="2"/>
      <c r="K2915" s="1072"/>
    </row>
    <row r="2916" spans="1:11" x14ac:dyDescent="0.2">
      <c r="A2916" s="977"/>
      <c r="B2916" s="979"/>
      <c r="C2916" s="1069"/>
      <c r="D2916" s="1072"/>
      <c r="E2916" s="1070"/>
      <c r="F2916" s="1066"/>
      <c r="G2916" s="1067"/>
      <c r="I2916" s="2"/>
      <c r="K2916" s="1072"/>
    </row>
    <row r="2917" spans="1:11" x14ac:dyDescent="0.2">
      <c r="A2917" s="977"/>
      <c r="B2917" s="979"/>
      <c r="C2917" s="1069"/>
      <c r="D2917" s="1072"/>
      <c r="E2917" s="1070"/>
      <c r="F2917" s="1066"/>
      <c r="G2917" s="1067"/>
      <c r="I2917" s="2"/>
      <c r="K2917" s="1072"/>
    </row>
    <row r="2918" spans="1:11" x14ac:dyDescent="0.2">
      <c r="A2918" s="977"/>
      <c r="B2918" s="979"/>
      <c r="C2918" s="1069"/>
      <c r="D2918" s="1072"/>
      <c r="E2918" s="1070"/>
      <c r="F2918" s="1066"/>
      <c r="G2918" s="1067"/>
      <c r="I2918" s="2"/>
      <c r="K2918" s="1072"/>
    </row>
    <row r="2919" spans="1:11" x14ac:dyDescent="0.2">
      <c r="A2919" s="977"/>
      <c r="B2919" s="979"/>
      <c r="C2919" s="1069"/>
      <c r="D2919" s="1072"/>
      <c r="E2919" s="1070"/>
      <c r="F2919" s="1066"/>
      <c r="G2919" s="1067"/>
      <c r="I2919" s="2"/>
      <c r="K2919" s="1072"/>
    </row>
    <row r="2920" spans="1:11" x14ac:dyDescent="0.2">
      <c r="A2920" s="977"/>
      <c r="B2920" s="979"/>
      <c r="C2920" s="1069"/>
      <c r="D2920" s="1072"/>
      <c r="E2920" s="1070"/>
      <c r="F2920" s="1066"/>
      <c r="G2920" s="1067"/>
      <c r="I2920" s="2"/>
      <c r="K2920" s="1072"/>
    </row>
    <row r="2921" spans="1:11" x14ac:dyDescent="0.2">
      <c r="A2921" s="977"/>
      <c r="B2921" s="979"/>
      <c r="C2921" s="1069"/>
      <c r="D2921" s="1072"/>
      <c r="E2921" s="1070"/>
      <c r="F2921" s="1066"/>
      <c r="G2921" s="1067"/>
      <c r="I2921" s="2"/>
      <c r="K2921" s="1072"/>
    </row>
    <row r="2922" spans="1:11" x14ac:dyDescent="0.2">
      <c r="A2922" s="977"/>
      <c r="B2922" s="979"/>
      <c r="C2922" s="1069"/>
      <c r="D2922" s="1072"/>
      <c r="E2922" s="1070"/>
      <c r="F2922" s="1066"/>
      <c r="G2922" s="1067"/>
      <c r="I2922" s="2"/>
      <c r="K2922" s="1072"/>
    </row>
    <row r="2923" spans="1:11" x14ac:dyDescent="0.2">
      <c r="A2923" s="977"/>
      <c r="B2923" s="979"/>
      <c r="C2923" s="1069"/>
      <c r="D2923" s="1072"/>
      <c r="E2923" s="1070"/>
      <c r="F2923" s="1066"/>
      <c r="G2923" s="1067"/>
      <c r="I2923" s="2"/>
      <c r="K2923" s="1072"/>
    </row>
    <row r="2924" spans="1:11" x14ac:dyDescent="0.2">
      <c r="A2924" s="977"/>
      <c r="B2924" s="979"/>
      <c r="C2924" s="1069"/>
      <c r="D2924" s="1072"/>
      <c r="E2924" s="1070"/>
      <c r="F2924" s="1066"/>
      <c r="G2924" s="1067"/>
      <c r="I2924" s="2"/>
      <c r="K2924" s="1072"/>
    </row>
    <row r="2925" spans="1:11" x14ac:dyDescent="0.2">
      <c r="A2925" s="977"/>
      <c r="B2925" s="979"/>
      <c r="C2925" s="1069"/>
      <c r="D2925" s="1072"/>
      <c r="E2925" s="1070"/>
      <c r="F2925" s="1066"/>
      <c r="G2925" s="1067"/>
      <c r="I2925" s="2"/>
      <c r="K2925" s="1072"/>
    </row>
    <row r="2926" spans="1:11" x14ac:dyDescent="0.2">
      <c r="A2926" s="977"/>
      <c r="B2926" s="979"/>
      <c r="C2926" s="1069"/>
      <c r="D2926" s="1072"/>
      <c r="E2926" s="1070"/>
      <c r="F2926" s="1066"/>
      <c r="G2926" s="1067"/>
      <c r="I2926" s="2"/>
      <c r="K2926" s="1072"/>
    </row>
    <row r="2927" spans="1:11" x14ac:dyDescent="0.2">
      <c r="A2927" s="977"/>
      <c r="B2927" s="979"/>
      <c r="C2927" s="1069"/>
      <c r="D2927" s="1072"/>
      <c r="E2927" s="1070"/>
      <c r="F2927" s="1066"/>
      <c r="G2927" s="1067"/>
      <c r="I2927" s="2"/>
      <c r="K2927" s="1072"/>
    </row>
    <row r="2928" spans="1:11" x14ac:dyDescent="0.2">
      <c r="A2928" s="977"/>
      <c r="B2928" s="979"/>
      <c r="C2928" s="1069"/>
      <c r="D2928" s="1072"/>
      <c r="E2928" s="1070"/>
      <c r="F2928" s="1066"/>
      <c r="G2928" s="1067"/>
      <c r="I2928" s="2"/>
      <c r="K2928" s="1072"/>
    </row>
    <row r="2929" spans="1:11" x14ac:dyDescent="0.2">
      <c r="A2929" s="977"/>
      <c r="B2929" s="979"/>
      <c r="C2929" s="1069"/>
      <c r="D2929" s="1072"/>
      <c r="E2929" s="1070"/>
      <c r="F2929" s="1066"/>
      <c r="G2929" s="1067"/>
      <c r="I2929" s="2"/>
      <c r="K2929" s="1072"/>
    </row>
    <row r="2930" spans="1:11" x14ac:dyDescent="0.2">
      <c r="A2930" s="977"/>
      <c r="B2930" s="979"/>
      <c r="C2930" s="1069"/>
      <c r="D2930" s="1072"/>
      <c r="E2930" s="1070"/>
      <c r="F2930" s="1066"/>
      <c r="G2930" s="1067"/>
      <c r="I2930" s="2"/>
      <c r="K2930" s="1072"/>
    </row>
    <row r="2931" spans="1:11" x14ac:dyDescent="0.2">
      <c r="A2931" s="977"/>
      <c r="B2931" s="979"/>
      <c r="C2931" s="1069"/>
      <c r="D2931" s="1072"/>
      <c r="E2931" s="1070"/>
      <c r="F2931" s="1066"/>
      <c r="G2931" s="1067"/>
      <c r="I2931" s="2"/>
      <c r="K2931" s="1072"/>
    </row>
    <row r="2932" spans="1:11" x14ac:dyDescent="0.2">
      <c r="A2932" s="977"/>
      <c r="B2932" s="979"/>
      <c r="C2932" s="1069"/>
      <c r="D2932" s="1072"/>
      <c r="E2932" s="1070"/>
      <c r="F2932" s="1066"/>
      <c r="G2932" s="1067"/>
      <c r="I2932" s="2"/>
      <c r="K2932" s="1072"/>
    </row>
    <row r="2933" spans="1:11" x14ac:dyDescent="0.2">
      <c r="A2933" s="977"/>
      <c r="B2933" s="979"/>
      <c r="C2933" s="1069"/>
      <c r="D2933" s="1072"/>
      <c r="E2933" s="1070"/>
      <c r="F2933" s="1066"/>
      <c r="G2933" s="1067"/>
      <c r="I2933" s="2"/>
      <c r="K2933" s="1072"/>
    </row>
    <row r="2934" spans="1:11" x14ac:dyDescent="0.2">
      <c r="A2934" s="977"/>
      <c r="B2934" s="979"/>
      <c r="C2934" s="1069"/>
      <c r="D2934" s="1072"/>
      <c r="E2934" s="1070"/>
      <c r="F2934" s="1066"/>
      <c r="G2934" s="1067"/>
      <c r="I2934" s="2"/>
      <c r="K2934" s="1072"/>
    </row>
    <row r="2935" spans="1:11" x14ac:dyDescent="0.2">
      <c r="A2935" s="977"/>
      <c r="B2935" s="979"/>
      <c r="C2935" s="1069"/>
      <c r="D2935" s="1072"/>
      <c r="E2935" s="1070"/>
      <c r="F2935" s="1066"/>
      <c r="G2935" s="1067"/>
      <c r="I2935" s="2"/>
      <c r="K2935" s="1072"/>
    </row>
    <row r="2936" spans="1:11" x14ac:dyDescent="0.2">
      <c r="A2936" s="977"/>
      <c r="B2936" s="979"/>
      <c r="C2936" s="1069"/>
      <c r="D2936" s="1072"/>
      <c r="E2936" s="1070"/>
      <c r="F2936" s="1066"/>
      <c r="G2936" s="1067"/>
      <c r="I2936" s="2"/>
      <c r="K2936" s="1072"/>
    </row>
    <row r="2937" spans="1:11" x14ac:dyDescent="0.2">
      <c r="A2937" s="977"/>
      <c r="B2937" s="979"/>
      <c r="C2937" s="1069"/>
      <c r="D2937" s="1072"/>
      <c r="E2937" s="1070"/>
      <c r="F2937" s="1066"/>
      <c r="G2937" s="1067"/>
      <c r="I2937" s="2"/>
      <c r="K2937" s="1072"/>
    </row>
    <row r="2938" spans="1:11" x14ac:dyDescent="0.2">
      <c r="A2938" s="977"/>
      <c r="B2938" s="979"/>
      <c r="C2938" s="1069"/>
      <c r="D2938" s="1072"/>
      <c r="E2938" s="1070"/>
      <c r="F2938" s="1066"/>
      <c r="G2938" s="1067"/>
      <c r="I2938" s="2"/>
      <c r="K2938" s="1072"/>
    </row>
    <row r="2939" spans="1:11" x14ac:dyDescent="0.2">
      <c r="A2939" s="977"/>
      <c r="B2939" s="979"/>
      <c r="C2939" s="1069"/>
      <c r="D2939" s="1072"/>
      <c r="E2939" s="1070"/>
      <c r="F2939" s="1066"/>
      <c r="G2939" s="1067"/>
      <c r="I2939" s="2"/>
      <c r="K2939" s="1072"/>
    </row>
    <row r="2940" spans="1:11" x14ac:dyDescent="0.2">
      <c r="A2940" s="977"/>
      <c r="B2940" s="979"/>
      <c r="C2940" s="1069"/>
      <c r="D2940" s="1072"/>
      <c r="E2940" s="1070"/>
      <c r="F2940" s="1066"/>
      <c r="G2940" s="1067"/>
      <c r="I2940" s="2"/>
      <c r="K2940" s="1072"/>
    </row>
    <row r="2941" spans="1:11" x14ac:dyDescent="0.2">
      <c r="A2941" s="977"/>
      <c r="B2941" s="979"/>
      <c r="C2941" s="1069"/>
      <c r="D2941" s="1072"/>
      <c r="E2941" s="1070"/>
      <c r="F2941" s="1066"/>
      <c r="G2941" s="1067"/>
      <c r="I2941" s="2"/>
      <c r="K2941" s="1072"/>
    </row>
    <row r="2942" spans="1:11" x14ac:dyDescent="0.2">
      <c r="A2942" s="977"/>
      <c r="B2942" s="979"/>
      <c r="C2942" s="1069"/>
      <c r="D2942" s="1072"/>
      <c r="E2942" s="1070"/>
      <c r="F2942" s="1066"/>
      <c r="G2942" s="1067"/>
      <c r="I2942" s="2"/>
      <c r="K2942" s="1072"/>
    </row>
    <row r="2943" spans="1:11" x14ac:dyDescent="0.2">
      <c r="A2943" s="977"/>
      <c r="B2943" s="979"/>
      <c r="C2943" s="1069"/>
      <c r="D2943" s="1072"/>
      <c r="E2943" s="1070"/>
      <c r="F2943" s="1066"/>
      <c r="G2943" s="1067"/>
      <c r="I2943" s="2"/>
      <c r="K2943" s="1072"/>
    </row>
    <row r="2944" spans="1:11" x14ac:dyDescent="0.2">
      <c r="A2944" s="977"/>
      <c r="B2944" s="979"/>
      <c r="C2944" s="1069"/>
      <c r="D2944" s="1072"/>
      <c r="E2944" s="1070"/>
      <c r="F2944" s="1066"/>
      <c r="G2944" s="1067"/>
      <c r="I2944" s="2"/>
      <c r="K2944" s="1072"/>
    </row>
    <row r="2945" spans="1:11" x14ac:dyDescent="0.2">
      <c r="A2945" s="977"/>
      <c r="B2945" s="979"/>
      <c r="C2945" s="1069"/>
      <c r="D2945" s="1072"/>
      <c r="E2945" s="1070"/>
      <c r="F2945" s="1066"/>
      <c r="G2945" s="1067"/>
      <c r="I2945" s="2"/>
      <c r="K2945" s="1072"/>
    </row>
    <row r="2946" spans="1:11" x14ac:dyDescent="0.2">
      <c r="A2946" s="977"/>
      <c r="B2946" s="979"/>
      <c r="C2946" s="1069"/>
      <c r="D2946" s="1072"/>
      <c r="E2946" s="1070"/>
      <c r="F2946" s="1066"/>
      <c r="G2946" s="1067"/>
      <c r="I2946" s="2"/>
      <c r="K2946" s="1072"/>
    </row>
    <row r="2947" spans="1:11" x14ac:dyDescent="0.2">
      <c r="A2947" s="977"/>
      <c r="B2947" s="979"/>
      <c r="C2947" s="1069"/>
      <c r="D2947" s="1072"/>
      <c r="E2947" s="1070"/>
      <c r="F2947" s="1066"/>
      <c r="G2947" s="1067"/>
      <c r="I2947" s="2"/>
      <c r="K2947" s="1072"/>
    </row>
    <row r="2948" spans="1:11" x14ac:dyDescent="0.2">
      <c r="A2948" s="977"/>
      <c r="B2948" s="979"/>
      <c r="C2948" s="1069"/>
      <c r="D2948" s="1072"/>
      <c r="E2948" s="1070"/>
      <c r="F2948" s="1066"/>
      <c r="G2948" s="1067"/>
      <c r="I2948" s="2"/>
      <c r="K2948" s="1072"/>
    </row>
    <row r="2949" spans="1:11" x14ac:dyDescent="0.2">
      <c r="A2949" s="977"/>
      <c r="B2949" s="979"/>
      <c r="C2949" s="1069"/>
      <c r="D2949" s="1072"/>
      <c r="E2949" s="1070"/>
      <c r="F2949" s="1066"/>
      <c r="G2949" s="1067"/>
      <c r="I2949" s="2"/>
      <c r="K2949" s="1072"/>
    </row>
    <row r="2950" spans="1:11" x14ac:dyDescent="0.2">
      <c r="A2950" s="977"/>
      <c r="B2950" s="979"/>
      <c r="C2950" s="1069"/>
      <c r="D2950" s="1072"/>
      <c r="E2950" s="1070"/>
      <c r="F2950" s="1066"/>
      <c r="G2950" s="1067"/>
      <c r="I2950" s="2"/>
      <c r="K2950" s="1072"/>
    </row>
    <row r="2951" spans="1:11" x14ac:dyDescent="0.2">
      <c r="A2951" s="977"/>
      <c r="B2951" s="979"/>
      <c r="C2951" s="1069"/>
      <c r="D2951" s="1072"/>
      <c r="E2951" s="1070"/>
      <c r="F2951" s="1066"/>
      <c r="G2951" s="1067"/>
      <c r="I2951" s="2"/>
      <c r="K2951" s="1072"/>
    </row>
    <row r="2952" spans="1:11" x14ac:dyDescent="0.2">
      <c r="A2952" s="977"/>
      <c r="B2952" s="979"/>
      <c r="C2952" s="1069"/>
      <c r="D2952" s="1072"/>
      <c r="E2952" s="1070"/>
      <c r="F2952" s="1066"/>
      <c r="G2952" s="1067"/>
      <c r="I2952" s="2"/>
      <c r="K2952" s="1072"/>
    </row>
    <row r="2953" spans="1:11" x14ac:dyDescent="0.2">
      <c r="A2953" s="977"/>
      <c r="B2953" s="979"/>
      <c r="C2953" s="1069"/>
      <c r="D2953" s="1072"/>
      <c r="E2953" s="1070"/>
      <c r="F2953" s="1066"/>
      <c r="G2953" s="1067"/>
      <c r="I2953" s="2"/>
      <c r="K2953" s="1072"/>
    </row>
    <row r="2954" spans="1:11" x14ac:dyDescent="0.2">
      <c r="A2954" s="977"/>
      <c r="B2954" s="979"/>
      <c r="C2954" s="1069"/>
      <c r="D2954" s="1072"/>
      <c r="E2954" s="1070"/>
      <c r="F2954" s="1066"/>
      <c r="G2954" s="1067"/>
      <c r="I2954" s="2"/>
      <c r="K2954" s="1072"/>
    </row>
    <row r="2955" spans="1:11" x14ac:dyDescent="0.2">
      <c r="A2955" s="977"/>
      <c r="B2955" s="979"/>
      <c r="C2955" s="1069"/>
      <c r="D2955" s="1072"/>
      <c r="E2955" s="1070"/>
      <c r="F2955" s="1066"/>
      <c r="G2955" s="1067"/>
      <c r="I2955" s="2"/>
      <c r="K2955" s="1072"/>
    </row>
    <row r="2956" spans="1:11" x14ac:dyDescent="0.2">
      <c r="A2956" s="977"/>
      <c r="B2956" s="979"/>
      <c r="C2956" s="1069"/>
      <c r="D2956" s="1072"/>
      <c r="E2956" s="1070"/>
      <c r="F2956" s="1066"/>
      <c r="G2956" s="1067"/>
      <c r="I2956" s="2"/>
      <c r="K2956" s="1072"/>
    </row>
    <row r="2957" spans="1:11" x14ac:dyDescent="0.2">
      <c r="A2957" s="977"/>
      <c r="B2957" s="979"/>
      <c r="C2957" s="1069"/>
      <c r="D2957" s="1072"/>
      <c r="E2957" s="1070"/>
      <c r="F2957" s="1066"/>
      <c r="G2957" s="1067"/>
      <c r="I2957" s="2"/>
      <c r="K2957" s="1072"/>
    </row>
    <row r="2958" spans="1:11" x14ac:dyDescent="0.2">
      <c r="A2958" s="977"/>
      <c r="B2958" s="979"/>
      <c r="C2958" s="1069"/>
      <c r="D2958" s="1072"/>
      <c r="E2958" s="1070"/>
      <c r="F2958" s="1066"/>
      <c r="G2958" s="1067"/>
      <c r="I2958" s="2"/>
      <c r="K2958" s="1072"/>
    </row>
    <row r="2959" spans="1:11" x14ac:dyDescent="0.2">
      <c r="A2959" s="977"/>
      <c r="B2959" s="979"/>
      <c r="C2959" s="1069"/>
      <c r="D2959" s="1072"/>
      <c r="E2959" s="1070"/>
      <c r="F2959" s="1066"/>
      <c r="G2959" s="1067"/>
      <c r="I2959" s="2"/>
      <c r="K2959" s="1072"/>
    </row>
    <row r="2960" spans="1:11" x14ac:dyDescent="0.2">
      <c r="A2960" s="977"/>
      <c r="B2960" s="979"/>
      <c r="C2960" s="1069"/>
      <c r="D2960" s="1072"/>
      <c r="E2960" s="1070"/>
      <c r="F2960" s="1066"/>
      <c r="G2960" s="1067"/>
      <c r="I2960" s="2"/>
      <c r="K2960" s="1072"/>
    </row>
    <row r="2961" spans="1:11" x14ac:dyDescent="0.2">
      <c r="A2961" s="977"/>
      <c r="B2961" s="979"/>
      <c r="C2961" s="1069"/>
      <c r="D2961" s="1072"/>
      <c r="E2961" s="1070"/>
      <c r="F2961" s="1066"/>
      <c r="G2961" s="1067"/>
      <c r="I2961" s="2"/>
      <c r="K2961" s="1072"/>
    </row>
    <row r="2962" spans="1:11" x14ac:dyDescent="0.2">
      <c r="A2962" s="977"/>
      <c r="B2962" s="979"/>
      <c r="C2962" s="1069"/>
      <c r="D2962" s="1072"/>
      <c r="E2962" s="1070"/>
      <c r="F2962" s="1066"/>
      <c r="G2962" s="1067"/>
      <c r="I2962" s="2"/>
      <c r="K2962" s="1072"/>
    </row>
    <row r="2963" spans="1:11" x14ac:dyDescent="0.2">
      <c r="A2963" s="977"/>
      <c r="B2963" s="979"/>
      <c r="C2963" s="1069"/>
      <c r="D2963" s="1072"/>
      <c r="E2963" s="1070"/>
      <c r="F2963" s="1066"/>
      <c r="G2963" s="1067"/>
      <c r="I2963" s="2"/>
      <c r="K2963" s="1072"/>
    </row>
    <row r="2964" spans="1:11" x14ac:dyDescent="0.2">
      <c r="A2964" s="977"/>
      <c r="B2964" s="979"/>
      <c r="C2964" s="1069"/>
      <c r="D2964" s="1072"/>
      <c r="E2964" s="1070"/>
      <c r="F2964" s="1066"/>
      <c r="G2964" s="1067"/>
      <c r="I2964" s="2"/>
      <c r="K2964" s="1072"/>
    </row>
    <row r="2965" spans="1:11" x14ac:dyDescent="0.2">
      <c r="A2965" s="977"/>
      <c r="B2965" s="979"/>
      <c r="C2965" s="1069"/>
      <c r="D2965" s="1072"/>
      <c r="E2965" s="1070"/>
      <c r="F2965" s="1066"/>
      <c r="G2965" s="1067"/>
      <c r="I2965" s="2"/>
      <c r="K2965" s="1072"/>
    </row>
    <row r="2966" spans="1:11" x14ac:dyDescent="0.2">
      <c r="A2966" s="977"/>
      <c r="B2966" s="979"/>
      <c r="C2966" s="1069"/>
      <c r="D2966" s="1072"/>
      <c r="E2966" s="1070"/>
      <c r="F2966" s="1066"/>
      <c r="G2966" s="1067"/>
      <c r="I2966" s="2"/>
      <c r="K2966" s="1072"/>
    </row>
    <row r="2967" spans="1:11" x14ac:dyDescent="0.2">
      <c r="A2967" s="977"/>
      <c r="B2967" s="979"/>
      <c r="C2967" s="1069"/>
      <c r="D2967" s="1072"/>
      <c r="E2967" s="1070"/>
      <c r="F2967" s="1066"/>
      <c r="G2967" s="1067"/>
      <c r="I2967" s="2"/>
      <c r="K2967" s="1072"/>
    </row>
    <row r="2968" spans="1:11" x14ac:dyDescent="0.2">
      <c r="A2968" s="977"/>
      <c r="B2968" s="979"/>
      <c r="C2968" s="1069"/>
      <c r="D2968" s="1072"/>
      <c r="E2968" s="1070"/>
      <c r="F2968" s="1066"/>
      <c r="G2968" s="1067"/>
      <c r="I2968" s="2"/>
      <c r="K2968" s="1072"/>
    </row>
    <row r="2969" spans="1:11" x14ac:dyDescent="0.2">
      <c r="A2969" s="977"/>
      <c r="B2969" s="979"/>
      <c r="C2969" s="1069"/>
      <c r="D2969" s="1072"/>
      <c r="E2969" s="1070"/>
      <c r="F2969" s="1066"/>
      <c r="G2969" s="1067"/>
      <c r="I2969" s="2"/>
      <c r="K2969" s="1072"/>
    </row>
    <row r="2970" spans="1:11" x14ac:dyDescent="0.2">
      <c r="A2970" s="977"/>
      <c r="B2970" s="979"/>
      <c r="C2970" s="1069"/>
      <c r="D2970" s="1072"/>
      <c r="E2970" s="1070"/>
      <c r="F2970" s="1066"/>
      <c r="G2970" s="1067"/>
      <c r="I2970" s="2"/>
      <c r="K2970" s="1072"/>
    </row>
    <row r="2971" spans="1:11" x14ac:dyDescent="0.2">
      <c r="A2971" s="977"/>
      <c r="B2971" s="979"/>
      <c r="C2971" s="1069"/>
      <c r="D2971" s="1072"/>
      <c r="E2971" s="1070"/>
      <c r="F2971" s="1066"/>
      <c r="G2971" s="1067"/>
      <c r="I2971" s="2"/>
      <c r="K2971" s="1072"/>
    </row>
    <row r="2972" spans="1:11" x14ac:dyDescent="0.2">
      <c r="A2972" s="977"/>
      <c r="B2972" s="979"/>
      <c r="C2972" s="1069"/>
      <c r="D2972" s="1072"/>
      <c r="E2972" s="1070"/>
      <c r="F2972" s="1066"/>
      <c r="G2972" s="1067"/>
      <c r="I2972" s="2"/>
      <c r="K2972" s="1072"/>
    </row>
    <row r="2973" spans="1:11" x14ac:dyDescent="0.2">
      <c r="A2973" s="977"/>
      <c r="B2973" s="979"/>
      <c r="C2973" s="1069"/>
      <c r="D2973" s="1072"/>
      <c r="E2973" s="1070"/>
      <c r="F2973" s="1066"/>
      <c r="G2973" s="1067"/>
      <c r="I2973" s="2"/>
      <c r="K2973" s="1072"/>
    </row>
    <row r="2974" spans="1:11" x14ac:dyDescent="0.2">
      <c r="A2974" s="977"/>
      <c r="B2974" s="979"/>
      <c r="C2974" s="1069"/>
      <c r="D2974" s="1072"/>
      <c r="E2974" s="1070"/>
      <c r="F2974" s="1066"/>
      <c r="G2974" s="1067"/>
      <c r="I2974" s="2"/>
      <c r="K2974" s="1072"/>
    </row>
    <row r="2975" spans="1:11" x14ac:dyDescent="0.2">
      <c r="A2975" s="977"/>
      <c r="B2975" s="979"/>
      <c r="C2975" s="1069"/>
      <c r="D2975" s="1072"/>
      <c r="E2975" s="1070"/>
      <c r="F2975" s="1066"/>
      <c r="G2975" s="1067"/>
      <c r="I2975" s="2"/>
      <c r="K2975" s="1072"/>
    </row>
    <row r="2976" spans="1:11" x14ac:dyDescent="0.2">
      <c r="A2976" s="977"/>
      <c r="B2976" s="979"/>
      <c r="C2976" s="1069"/>
      <c r="D2976" s="1072"/>
      <c r="E2976" s="1070"/>
      <c r="F2976" s="1066"/>
      <c r="G2976" s="1067"/>
      <c r="I2976" s="2"/>
      <c r="K2976" s="1072"/>
    </row>
    <row r="2977" spans="1:11" x14ac:dyDescent="0.2">
      <c r="A2977" s="977"/>
      <c r="B2977" s="979"/>
      <c r="C2977" s="1069"/>
      <c r="D2977" s="1072"/>
      <c r="E2977" s="1070"/>
      <c r="F2977" s="1066"/>
      <c r="G2977" s="1067"/>
      <c r="I2977" s="2"/>
      <c r="K2977" s="1072"/>
    </row>
    <row r="2978" spans="1:11" x14ac:dyDescent="0.2">
      <c r="A2978" s="977"/>
      <c r="B2978" s="979"/>
      <c r="C2978" s="1069"/>
      <c r="D2978" s="1072"/>
      <c r="E2978" s="1070"/>
      <c r="F2978" s="1066"/>
      <c r="G2978" s="1067"/>
      <c r="I2978" s="2"/>
      <c r="K2978" s="1072"/>
    </row>
    <row r="2979" spans="1:11" x14ac:dyDescent="0.2">
      <c r="A2979" s="977"/>
      <c r="B2979" s="979"/>
      <c r="C2979" s="1069"/>
      <c r="D2979" s="1072"/>
      <c r="E2979" s="1070"/>
      <c r="F2979" s="1066"/>
      <c r="G2979" s="1067"/>
      <c r="I2979" s="2"/>
      <c r="K2979" s="1072"/>
    </row>
    <row r="2980" spans="1:11" x14ac:dyDescent="0.2">
      <c r="A2980" s="977"/>
      <c r="B2980" s="979"/>
      <c r="C2980" s="1069"/>
      <c r="D2980" s="1072"/>
      <c r="E2980" s="1070"/>
      <c r="F2980" s="1066"/>
      <c r="G2980" s="1067"/>
      <c r="I2980" s="2"/>
      <c r="K2980" s="1072"/>
    </row>
    <row r="2981" spans="1:11" x14ac:dyDescent="0.2">
      <c r="A2981" s="977"/>
      <c r="B2981" s="979"/>
      <c r="C2981" s="1069"/>
      <c r="D2981" s="1072"/>
      <c r="E2981" s="1070"/>
      <c r="F2981" s="1066"/>
      <c r="G2981" s="1067"/>
      <c r="I2981" s="2"/>
      <c r="K2981" s="1072"/>
    </row>
    <row r="2982" spans="1:11" x14ac:dyDescent="0.2">
      <c r="A2982" s="977"/>
      <c r="B2982" s="979"/>
      <c r="C2982" s="1069"/>
      <c r="D2982" s="1072"/>
      <c r="E2982" s="1070"/>
      <c r="F2982" s="1066"/>
      <c r="G2982" s="1067"/>
      <c r="I2982" s="2"/>
      <c r="K2982" s="1072"/>
    </row>
    <row r="2983" spans="1:11" x14ac:dyDescent="0.2">
      <c r="A2983" s="977"/>
      <c r="B2983" s="979"/>
      <c r="C2983" s="1069"/>
      <c r="D2983" s="1072"/>
      <c r="E2983" s="1070"/>
      <c r="F2983" s="1066"/>
      <c r="G2983" s="1067"/>
      <c r="I2983" s="2"/>
      <c r="K2983" s="1072"/>
    </row>
    <row r="2984" spans="1:11" x14ac:dyDescent="0.2">
      <c r="A2984" s="977"/>
      <c r="B2984" s="979"/>
      <c r="C2984" s="1069"/>
      <c r="D2984" s="1072"/>
      <c r="E2984" s="1070"/>
      <c r="F2984" s="1066"/>
      <c r="G2984" s="1067"/>
      <c r="I2984" s="2"/>
      <c r="K2984" s="1072"/>
    </row>
    <row r="2985" spans="1:11" x14ac:dyDescent="0.2">
      <c r="A2985" s="977"/>
      <c r="B2985" s="979"/>
      <c r="C2985" s="1069"/>
      <c r="D2985" s="1072"/>
      <c r="E2985" s="1070"/>
      <c r="F2985" s="1066"/>
      <c r="G2985" s="1067"/>
      <c r="I2985" s="2"/>
      <c r="K2985" s="1072"/>
    </row>
    <row r="2986" spans="1:11" x14ac:dyDescent="0.2">
      <c r="A2986" s="977"/>
      <c r="B2986" s="979"/>
      <c r="C2986" s="1069"/>
      <c r="D2986" s="1072"/>
      <c r="E2986" s="1070"/>
      <c r="F2986" s="1066"/>
      <c r="G2986" s="1067"/>
      <c r="I2986" s="2"/>
      <c r="K2986" s="1072"/>
    </row>
    <row r="2987" spans="1:11" x14ac:dyDescent="0.2">
      <c r="A2987" s="977"/>
      <c r="B2987" s="979"/>
      <c r="C2987" s="1069"/>
      <c r="D2987" s="1072"/>
      <c r="E2987" s="1070"/>
      <c r="F2987" s="1066"/>
      <c r="G2987" s="1067"/>
      <c r="I2987" s="2"/>
      <c r="K2987" s="1072"/>
    </row>
    <row r="2988" spans="1:11" x14ac:dyDescent="0.2">
      <c r="A2988" s="977"/>
      <c r="B2988" s="979"/>
      <c r="C2988" s="1069"/>
      <c r="D2988" s="1072"/>
      <c r="E2988" s="1070"/>
      <c r="F2988" s="1066"/>
      <c r="G2988" s="1067"/>
      <c r="I2988" s="2"/>
      <c r="K2988" s="1072"/>
    </row>
    <row r="2989" spans="1:11" x14ac:dyDescent="0.2">
      <c r="A2989" s="977"/>
      <c r="B2989" s="979"/>
      <c r="C2989" s="1069"/>
      <c r="D2989" s="1072"/>
      <c r="E2989" s="1070"/>
      <c r="F2989" s="1066"/>
      <c r="G2989" s="1067"/>
      <c r="I2989" s="2"/>
      <c r="K2989" s="1072"/>
    </row>
    <row r="2990" spans="1:11" x14ac:dyDescent="0.2">
      <c r="A2990" s="977"/>
      <c r="B2990" s="979"/>
      <c r="C2990" s="1069"/>
      <c r="D2990" s="1072"/>
      <c r="E2990" s="1070"/>
      <c r="F2990" s="1066"/>
      <c r="G2990" s="1067"/>
      <c r="I2990" s="2"/>
      <c r="K2990" s="1072"/>
    </row>
    <row r="2991" spans="1:11" x14ac:dyDescent="0.2">
      <c r="A2991" s="977"/>
      <c r="B2991" s="979"/>
      <c r="C2991" s="1069"/>
      <c r="D2991" s="1072"/>
      <c r="E2991" s="1070"/>
      <c r="F2991" s="1066"/>
      <c r="G2991" s="1067"/>
      <c r="I2991" s="2"/>
      <c r="K2991" s="1072"/>
    </row>
    <row r="2992" spans="1:11" x14ac:dyDescent="0.2">
      <c r="A2992" s="977"/>
      <c r="B2992" s="979"/>
      <c r="C2992" s="1069"/>
      <c r="D2992" s="1072"/>
      <c r="E2992" s="1070"/>
      <c r="F2992" s="1066"/>
      <c r="G2992" s="1067"/>
      <c r="I2992" s="2"/>
      <c r="K2992" s="1072"/>
    </row>
    <row r="2993" spans="1:11" x14ac:dyDescent="0.2">
      <c r="A2993" s="977"/>
      <c r="B2993" s="979"/>
      <c r="C2993" s="1069"/>
      <c r="D2993" s="1072"/>
      <c r="E2993" s="1070"/>
      <c r="F2993" s="1066"/>
      <c r="G2993" s="1067"/>
      <c r="I2993" s="2"/>
      <c r="K2993" s="1072"/>
    </row>
    <row r="2994" spans="1:11" x14ac:dyDescent="0.2">
      <c r="A2994" s="977"/>
      <c r="B2994" s="979"/>
      <c r="C2994" s="1069"/>
      <c r="D2994" s="1072"/>
      <c r="E2994" s="1070"/>
      <c r="F2994" s="1066"/>
      <c r="G2994" s="1067"/>
      <c r="I2994" s="2"/>
      <c r="K2994" s="1072"/>
    </row>
    <row r="2995" spans="1:11" x14ac:dyDescent="0.2">
      <c r="A2995" s="977"/>
      <c r="B2995" s="979"/>
      <c r="C2995" s="1069"/>
      <c r="D2995" s="1072"/>
      <c r="E2995" s="1070"/>
      <c r="F2995" s="1066"/>
      <c r="G2995" s="1067"/>
      <c r="I2995" s="2"/>
      <c r="K2995" s="1072"/>
    </row>
    <row r="2996" spans="1:11" x14ac:dyDescent="0.2">
      <c r="A2996" s="977"/>
      <c r="B2996" s="979"/>
      <c r="C2996" s="1069"/>
      <c r="D2996" s="1072"/>
      <c r="E2996" s="1070"/>
      <c r="F2996" s="1066"/>
      <c r="G2996" s="1067"/>
      <c r="I2996" s="2"/>
      <c r="K2996" s="1072"/>
    </row>
    <row r="2997" spans="1:11" x14ac:dyDescent="0.2">
      <c r="A2997" s="977"/>
      <c r="B2997" s="979"/>
      <c r="C2997" s="1069"/>
      <c r="D2997" s="1072"/>
      <c r="E2997" s="1070"/>
      <c r="F2997" s="1066"/>
      <c r="G2997" s="1067"/>
      <c r="I2997" s="2"/>
      <c r="K2997" s="1072"/>
    </row>
    <row r="2998" spans="1:11" x14ac:dyDescent="0.2">
      <c r="A2998" s="977"/>
      <c r="B2998" s="979"/>
      <c r="C2998" s="1069"/>
      <c r="D2998" s="1072"/>
      <c r="E2998" s="1070"/>
      <c r="F2998" s="1066"/>
      <c r="G2998" s="1067"/>
      <c r="I2998" s="2"/>
      <c r="K2998" s="1072"/>
    </row>
    <row r="2999" spans="1:11" x14ac:dyDescent="0.2">
      <c r="A2999" s="977"/>
      <c r="B2999" s="979"/>
      <c r="C2999" s="1069"/>
      <c r="D2999" s="1072"/>
      <c r="E2999" s="1070"/>
      <c r="F2999" s="1066"/>
      <c r="G2999" s="1067"/>
      <c r="I2999" s="2"/>
      <c r="K2999" s="1072"/>
    </row>
    <row r="3000" spans="1:11" x14ac:dyDescent="0.2">
      <c r="A3000" s="977"/>
      <c r="B3000" s="979"/>
      <c r="C3000" s="1069"/>
      <c r="D3000" s="1072"/>
      <c r="E3000" s="1070"/>
      <c r="F3000" s="1066"/>
      <c r="G3000" s="1067"/>
      <c r="I3000" s="2"/>
      <c r="K3000" s="1072"/>
    </row>
    <row r="3001" spans="1:11" x14ac:dyDescent="0.2">
      <c r="A3001" s="977"/>
      <c r="B3001" s="979"/>
      <c r="C3001" s="1069"/>
      <c r="D3001" s="1072"/>
      <c r="E3001" s="1070"/>
      <c r="F3001" s="1066"/>
      <c r="G3001" s="1067"/>
      <c r="I3001" s="2"/>
      <c r="K3001" s="1072"/>
    </row>
    <row r="3002" spans="1:11" x14ac:dyDescent="0.2">
      <c r="A3002" s="977"/>
      <c r="B3002" s="979"/>
      <c r="C3002" s="1069"/>
      <c r="D3002" s="1072"/>
      <c r="E3002" s="1070"/>
      <c r="F3002" s="1066"/>
      <c r="G3002" s="1067"/>
      <c r="I3002" s="2"/>
      <c r="K3002" s="1072"/>
    </row>
    <row r="3003" spans="1:11" x14ac:dyDescent="0.2">
      <c r="A3003" s="977"/>
      <c r="B3003" s="979"/>
      <c r="C3003" s="1069"/>
      <c r="D3003" s="1072"/>
      <c r="E3003" s="1070"/>
      <c r="F3003" s="1066"/>
      <c r="G3003" s="1067"/>
      <c r="I3003" s="2"/>
    </row>
    <row r="3004" spans="1:11" x14ac:dyDescent="0.2">
      <c r="A3004" s="977"/>
      <c r="B3004" s="979"/>
      <c r="C3004" s="1069"/>
      <c r="D3004" s="1072"/>
      <c r="E3004" s="1070"/>
      <c r="F3004" s="1066"/>
      <c r="G3004" s="1067"/>
      <c r="I3004" s="2"/>
    </row>
    <row r="3005" spans="1:11" x14ac:dyDescent="0.2">
      <c r="A3005" s="977"/>
      <c r="B3005" s="979"/>
      <c r="C3005" s="1069"/>
      <c r="D3005" s="1072"/>
      <c r="E3005" s="1070"/>
      <c r="F3005" s="1066"/>
      <c r="G3005" s="1067"/>
      <c r="I3005" s="2"/>
    </row>
    <row r="3006" spans="1:11" x14ac:dyDescent="0.2">
      <c r="A3006" s="977"/>
      <c r="B3006" s="979"/>
      <c r="C3006" s="1069"/>
      <c r="D3006" s="1072"/>
      <c r="E3006" s="1070"/>
      <c r="F3006" s="1066"/>
      <c r="G3006" s="1067"/>
      <c r="I3006" s="2"/>
    </row>
    <row r="3007" spans="1:11" x14ac:dyDescent="0.2">
      <c r="A3007" s="977"/>
      <c r="B3007" s="979"/>
      <c r="C3007" s="1069"/>
      <c r="D3007" s="1072"/>
      <c r="E3007" s="1070"/>
      <c r="F3007" s="1066"/>
      <c r="G3007" s="1067"/>
      <c r="I3007" s="2"/>
    </row>
    <row r="3008" spans="1:11" x14ac:dyDescent="0.2">
      <c r="A3008" s="977"/>
      <c r="B3008" s="979"/>
      <c r="C3008" s="1069"/>
      <c r="D3008" s="1072"/>
      <c r="E3008" s="1070"/>
      <c r="F3008" s="1066"/>
      <c r="G3008" s="1067"/>
      <c r="I3008" s="2"/>
    </row>
    <row r="3009" spans="1:9" x14ac:dyDescent="0.2">
      <c r="A3009" s="977"/>
      <c r="B3009" s="979"/>
      <c r="C3009" s="1069"/>
      <c r="D3009" s="1072"/>
      <c r="E3009" s="1070"/>
      <c r="F3009" s="1066"/>
      <c r="G3009" s="1067"/>
      <c r="I3009" s="2"/>
    </row>
    <row r="3010" spans="1:9" x14ac:dyDescent="0.2">
      <c r="A3010" s="977"/>
      <c r="B3010" s="979"/>
      <c r="C3010" s="1069"/>
      <c r="D3010" s="1072"/>
      <c r="E3010" s="1070"/>
      <c r="F3010" s="1066"/>
      <c r="G3010" s="1067"/>
      <c r="I3010" s="2"/>
    </row>
    <row r="3011" spans="1:9" x14ac:dyDescent="0.2">
      <c r="A3011" s="977"/>
      <c r="B3011" s="979"/>
      <c r="C3011" s="1069"/>
      <c r="D3011" s="1072"/>
      <c r="E3011" s="1070"/>
      <c r="F3011" s="1066"/>
      <c r="G3011" s="1067"/>
      <c r="I3011" s="2"/>
    </row>
    <row r="3012" spans="1:9" x14ac:dyDescent="0.2">
      <c r="A3012" s="977"/>
      <c r="B3012" s="979"/>
      <c r="C3012" s="1069"/>
      <c r="D3012" s="1072"/>
      <c r="E3012" s="1070"/>
      <c r="F3012" s="1066"/>
      <c r="G3012" s="1067"/>
      <c r="I3012" s="2"/>
    </row>
    <row r="3013" spans="1:9" x14ac:dyDescent="0.2">
      <c r="A3013" s="977"/>
      <c r="B3013" s="979"/>
      <c r="C3013" s="1069"/>
      <c r="D3013" s="1072"/>
      <c r="E3013" s="1070"/>
      <c r="F3013" s="1066"/>
      <c r="G3013" s="1067"/>
      <c r="I3013" s="2"/>
    </row>
    <row r="3014" spans="1:9" x14ac:dyDescent="0.2">
      <c r="A3014" s="977"/>
      <c r="B3014" s="979"/>
      <c r="C3014" s="1069"/>
      <c r="D3014" s="1072"/>
      <c r="E3014" s="1070"/>
      <c r="F3014" s="1066"/>
      <c r="G3014" s="1067"/>
      <c r="I3014" s="2"/>
    </row>
    <row r="3015" spans="1:9" x14ac:dyDescent="0.2">
      <c r="A3015" s="977"/>
      <c r="B3015" s="979"/>
      <c r="C3015" s="1069"/>
      <c r="D3015" s="1072"/>
      <c r="E3015" s="1070"/>
      <c r="F3015" s="1066"/>
      <c r="G3015" s="1067"/>
      <c r="I3015" s="2"/>
    </row>
    <row r="3016" spans="1:9" x14ac:dyDescent="0.2">
      <c r="A3016" s="977"/>
      <c r="B3016" s="979"/>
      <c r="C3016" s="1069"/>
      <c r="D3016" s="1072"/>
      <c r="E3016" s="1070"/>
      <c r="F3016" s="1066"/>
      <c r="G3016" s="1067"/>
      <c r="I3016" s="2"/>
    </row>
    <row r="3017" spans="1:9" x14ac:dyDescent="0.2">
      <c r="A3017" s="977"/>
      <c r="B3017" s="979"/>
      <c r="C3017" s="1069"/>
      <c r="D3017" s="1072"/>
      <c r="E3017" s="1070"/>
      <c r="F3017" s="1066"/>
      <c r="G3017" s="1067"/>
      <c r="I3017" s="2"/>
    </row>
    <row r="3018" spans="1:9" x14ac:dyDescent="0.2">
      <c r="A3018" s="977"/>
      <c r="B3018" s="979"/>
      <c r="C3018" s="1069"/>
      <c r="D3018" s="1072"/>
      <c r="E3018" s="1070"/>
      <c r="F3018" s="1066"/>
      <c r="G3018" s="1067"/>
      <c r="I3018" s="2"/>
    </row>
    <row r="3019" spans="1:9" x14ac:dyDescent="0.2">
      <c r="A3019" s="977"/>
      <c r="B3019" s="979"/>
      <c r="C3019" s="1069"/>
      <c r="D3019" s="1072"/>
      <c r="E3019" s="1070"/>
      <c r="F3019" s="1066"/>
      <c r="G3019" s="1067"/>
      <c r="I3019" s="2"/>
    </row>
    <row r="3020" spans="1:9" x14ac:dyDescent="0.2">
      <c r="A3020" s="977"/>
      <c r="B3020" s="979"/>
      <c r="C3020" s="1069"/>
      <c r="D3020" s="1072"/>
      <c r="E3020" s="1070"/>
      <c r="F3020" s="1066"/>
      <c r="G3020" s="1067"/>
      <c r="I3020" s="2"/>
    </row>
    <row r="3021" spans="1:9" x14ac:dyDescent="0.2">
      <c r="A3021" s="977"/>
      <c r="B3021" s="979"/>
      <c r="C3021" s="1069"/>
      <c r="D3021" s="1072"/>
      <c r="E3021" s="1070"/>
      <c r="F3021" s="1066"/>
      <c r="G3021" s="1067"/>
      <c r="I3021" s="2"/>
    </row>
    <row r="3022" spans="1:9" x14ac:dyDescent="0.2">
      <c r="A3022" s="977"/>
      <c r="B3022" s="979"/>
      <c r="C3022" s="1069"/>
      <c r="D3022" s="1072"/>
      <c r="E3022" s="1070"/>
      <c r="F3022" s="1066"/>
      <c r="G3022" s="1067"/>
      <c r="I3022" s="2"/>
    </row>
    <row r="3023" spans="1:9" x14ac:dyDescent="0.2">
      <c r="A3023" s="977"/>
      <c r="B3023" s="979"/>
      <c r="C3023" s="1069"/>
      <c r="D3023" s="1072"/>
      <c r="E3023" s="1070"/>
      <c r="F3023" s="1066"/>
      <c r="G3023" s="1067"/>
      <c r="I3023" s="2"/>
    </row>
    <row r="3024" spans="1:9" x14ac:dyDescent="0.2">
      <c r="A3024" s="977"/>
      <c r="B3024" s="979"/>
      <c r="C3024" s="1069"/>
      <c r="D3024" s="1072"/>
      <c r="E3024" s="1070"/>
      <c r="F3024" s="1066"/>
      <c r="G3024" s="1067"/>
      <c r="I3024" s="2"/>
    </row>
    <row r="3025" spans="1:9" x14ac:dyDescent="0.2">
      <c r="A3025" s="977"/>
      <c r="B3025" s="979"/>
      <c r="C3025" s="1069"/>
      <c r="D3025" s="1072"/>
      <c r="E3025" s="1070"/>
      <c r="F3025" s="1066"/>
      <c r="G3025" s="1067"/>
      <c r="I3025" s="2"/>
    </row>
    <row r="3026" spans="1:9" x14ac:dyDescent="0.2">
      <c r="A3026" s="977"/>
      <c r="B3026" s="979"/>
      <c r="C3026" s="1069"/>
      <c r="D3026" s="1072"/>
      <c r="E3026" s="1070"/>
      <c r="F3026" s="1066"/>
      <c r="G3026" s="1067"/>
      <c r="I3026" s="2"/>
    </row>
    <row r="3027" spans="1:9" x14ac:dyDescent="0.2">
      <c r="A3027" s="977"/>
      <c r="B3027" s="979"/>
      <c r="C3027" s="1069"/>
      <c r="D3027" s="1072"/>
      <c r="E3027" s="1070"/>
      <c r="F3027" s="1066"/>
      <c r="G3027" s="1067"/>
      <c r="I3027" s="2"/>
    </row>
    <row r="3028" spans="1:9" x14ac:dyDescent="0.2">
      <c r="A3028" s="977"/>
      <c r="B3028" s="979"/>
      <c r="C3028" s="1069"/>
      <c r="D3028" s="1072"/>
      <c r="E3028" s="1070"/>
      <c r="F3028" s="1066"/>
      <c r="G3028" s="1067"/>
      <c r="I3028" s="2"/>
    </row>
    <row r="3029" spans="1:9" x14ac:dyDescent="0.2">
      <c r="A3029" s="977"/>
      <c r="B3029" s="979"/>
      <c r="C3029" s="1069"/>
      <c r="D3029" s="1072"/>
      <c r="E3029" s="1070"/>
      <c r="F3029" s="1066"/>
      <c r="G3029" s="1067"/>
      <c r="I3029" s="2"/>
    </row>
    <row r="3030" spans="1:9" x14ac:dyDescent="0.2">
      <c r="A3030" s="977"/>
      <c r="B3030" s="979"/>
      <c r="C3030" s="1069"/>
      <c r="D3030" s="1072"/>
      <c r="E3030" s="1070"/>
      <c r="F3030" s="1066"/>
      <c r="G3030" s="1067"/>
      <c r="I3030" s="2"/>
    </row>
    <row r="3031" spans="1:9" x14ac:dyDescent="0.2">
      <c r="A3031" s="977"/>
      <c r="B3031" s="979"/>
      <c r="C3031" s="1069"/>
      <c r="D3031" s="1072"/>
      <c r="E3031" s="1070"/>
      <c r="F3031" s="1066"/>
      <c r="G3031" s="1067"/>
      <c r="I3031" s="2"/>
    </row>
    <row r="3032" spans="1:9" x14ac:dyDescent="0.2">
      <c r="A3032" s="977"/>
      <c r="B3032" s="979"/>
      <c r="C3032" s="1069"/>
      <c r="D3032" s="1072"/>
      <c r="E3032" s="1070"/>
      <c r="F3032" s="1066"/>
      <c r="G3032" s="1067"/>
      <c r="I3032" s="2"/>
    </row>
    <row r="3033" spans="1:9" x14ac:dyDescent="0.2">
      <c r="A3033" s="977"/>
      <c r="B3033" s="979"/>
      <c r="C3033" s="1069"/>
      <c r="D3033" s="1072"/>
      <c r="E3033" s="1070"/>
      <c r="F3033" s="1066"/>
      <c r="G3033" s="1067"/>
      <c r="I3033" s="2"/>
    </row>
    <row r="3034" spans="1:9" x14ac:dyDescent="0.2">
      <c r="A3034" s="977"/>
      <c r="B3034" s="979"/>
      <c r="C3034" s="1069"/>
      <c r="D3034" s="1072"/>
      <c r="E3034" s="1070"/>
      <c r="F3034" s="1066"/>
      <c r="G3034" s="1067"/>
      <c r="I3034" s="2"/>
    </row>
    <row r="3035" spans="1:9" x14ac:dyDescent="0.2">
      <c r="A3035" s="977"/>
      <c r="B3035" s="979"/>
      <c r="C3035" s="1069"/>
      <c r="D3035" s="1072"/>
      <c r="E3035" s="1070"/>
      <c r="F3035" s="1066"/>
      <c r="G3035" s="1067"/>
      <c r="I3035" s="2"/>
    </row>
    <row r="3036" spans="1:9" x14ac:dyDescent="0.2">
      <c r="A3036" s="977"/>
      <c r="B3036" s="979"/>
      <c r="C3036" s="1069"/>
      <c r="D3036" s="1072"/>
      <c r="E3036" s="1070"/>
      <c r="F3036" s="1066"/>
      <c r="G3036" s="1067"/>
      <c r="I3036" s="2"/>
    </row>
    <row r="3037" spans="1:9" x14ac:dyDescent="0.2">
      <c r="A3037" s="977"/>
      <c r="B3037" s="979"/>
      <c r="C3037" s="1069"/>
      <c r="D3037" s="1072"/>
      <c r="E3037" s="1070"/>
      <c r="F3037" s="1066"/>
      <c r="G3037" s="1067"/>
      <c r="I3037" s="2"/>
    </row>
    <row r="3038" spans="1:9" x14ac:dyDescent="0.2">
      <c r="A3038" s="977"/>
      <c r="B3038" s="979"/>
      <c r="C3038" s="1069"/>
      <c r="D3038" s="1072"/>
      <c r="E3038" s="1070"/>
      <c r="F3038" s="1066"/>
      <c r="G3038" s="1067"/>
      <c r="I3038" s="2"/>
    </row>
    <row r="3039" spans="1:9" x14ac:dyDescent="0.2">
      <c r="A3039" s="977"/>
      <c r="B3039" s="979"/>
      <c r="C3039" s="1069"/>
      <c r="D3039" s="1072"/>
      <c r="E3039" s="1070"/>
      <c r="F3039" s="1066"/>
      <c r="G3039" s="1067"/>
      <c r="I3039" s="2"/>
    </row>
    <row r="3040" spans="1:9" x14ac:dyDescent="0.2">
      <c r="A3040" s="977"/>
      <c r="B3040" s="979"/>
      <c r="C3040" s="1069"/>
      <c r="D3040" s="1072"/>
      <c r="E3040" s="1070"/>
      <c r="F3040" s="1066"/>
      <c r="G3040" s="1067"/>
      <c r="I3040" s="2"/>
    </row>
    <row r="3041" spans="1:9" x14ac:dyDescent="0.2">
      <c r="A3041" s="977"/>
      <c r="B3041" s="979"/>
      <c r="C3041" s="1069"/>
      <c r="D3041" s="1072"/>
      <c r="E3041" s="1070"/>
      <c r="F3041" s="1066"/>
      <c r="G3041" s="1067"/>
      <c r="I3041" s="2"/>
    </row>
    <row r="3042" spans="1:9" x14ac:dyDescent="0.2">
      <c r="A3042" s="977"/>
      <c r="B3042" s="979"/>
      <c r="C3042" s="1069"/>
      <c r="D3042" s="1072"/>
      <c r="E3042" s="1070"/>
      <c r="F3042" s="1066"/>
      <c r="G3042" s="1067"/>
      <c r="I3042" s="2"/>
    </row>
    <row r="3043" spans="1:9" x14ac:dyDescent="0.2">
      <c r="A3043" s="977"/>
      <c r="B3043" s="979"/>
      <c r="C3043" s="1069"/>
      <c r="D3043" s="1072"/>
      <c r="E3043" s="1070"/>
      <c r="F3043" s="1066"/>
      <c r="G3043" s="1067"/>
      <c r="I3043" s="2"/>
    </row>
    <row r="3044" spans="1:9" x14ac:dyDescent="0.2">
      <c r="A3044" s="977"/>
      <c r="B3044" s="979"/>
      <c r="C3044" s="1069"/>
      <c r="D3044" s="1072"/>
      <c r="E3044" s="1070"/>
      <c r="F3044" s="1066"/>
      <c r="G3044" s="1067"/>
      <c r="I3044" s="2"/>
    </row>
    <row r="3045" spans="1:9" x14ac:dyDescent="0.2">
      <c r="A3045" s="977"/>
      <c r="B3045" s="979"/>
      <c r="C3045" s="1069"/>
      <c r="D3045" s="1072"/>
      <c r="E3045" s="1070"/>
      <c r="F3045" s="1066"/>
      <c r="G3045" s="1067"/>
      <c r="I3045" s="2"/>
    </row>
    <row r="3046" spans="1:9" x14ac:dyDescent="0.2">
      <c r="A3046" s="977"/>
      <c r="B3046" s="979"/>
      <c r="C3046" s="1069"/>
      <c r="D3046" s="1072"/>
      <c r="E3046" s="1070"/>
      <c r="F3046" s="1066"/>
      <c r="G3046" s="1067"/>
      <c r="I3046" s="2"/>
    </row>
    <row r="3047" spans="1:9" x14ac:dyDescent="0.2">
      <c r="A3047" s="977"/>
      <c r="B3047" s="979"/>
      <c r="C3047" s="1069"/>
      <c r="D3047" s="1072"/>
      <c r="E3047" s="1070"/>
      <c r="F3047" s="1066"/>
      <c r="G3047" s="1067"/>
      <c r="I3047" s="2"/>
    </row>
    <row r="3048" spans="1:9" x14ac:dyDescent="0.2">
      <c r="A3048" s="977"/>
      <c r="B3048" s="979"/>
      <c r="C3048" s="1069"/>
      <c r="D3048" s="1072"/>
      <c r="E3048" s="1070"/>
      <c r="F3048" s="1066"/>
      <c r="G3048" s="1067"/>
      <c r="I3048" s="2"/>
    </row>
    <row r="3049" spans="1:9" x14ac:dyDescent="0.2">
      <c r="A3049" s="977"/>
      <c r="B3049" s="979"/>
      <c r="C3049" s="1069"/>
      <c r="D3049" s="1072"/>
      <c r="E3049" s="1070"/>
      <c r="F3049" s="1066"/>
      <c r="G3049" s="1067"/>
      <c r="I3049" s="2"/>
    </row>
    <row r="3050" spans="1:9" x14ac:dyDescent="0.2">
      <c r="A3050" s="977"/>
      <c r="B3050" s="979"/>
      <c r="C3050" s="1069"/>
      <c r="D3050" s="1072"/>
      <c r="E3050" s="1070"/>
      <c r="F3050" s="1066"/>
      <c r="G3050" s="1067"/>
      <c r="I3050" s="2"/>
    </row>
    <row r="3051" spans="1:9" x14ac:dyDescent="0.2">
      <c r="A3051" s="977"/>
      <c r="B3051" s="979"/>
      <c r="C3051" s="1069"/>
      <c r="D3051" s="1072"/>
      <c r="E3051" s="1070"/>
      <c r="F3051" s="1066"/>
      <c r="G3051" s="1067"/>
      <c r="I3051" s="2"/>
    </row>
    <row r="3052" spans="1:9" x14ac:dyDescent="0.2">
      <c r="A3052" s="977"/>
      <c r="B3052" s="979"/>
      <c r="C3052" s="1069"/>
      <c r="D3052" s="1072"/>
      <c r="E3052" s="1070"/>
      <c r="F3052" s="1066"/>
      <c r="G3052" s="1067"/>
      <c r="I3052" s="2"/>
    </row>
    <row r="3053" spans="1:9" x14ac:dyDescent="0.2">
      <c r="A3053" s="977"/>
      <c r="B3053" s="979"/>
      <c r="C3053" s="1069"/>
      <c r="D3053" s="1072"/>
      <c r="E3053" s="1070"/>
      <c r="F3053" s="1066"/>
      <c r="G3053" s="1067"/>
      <c r="I3053" s="2"/>
    </row>
    <row r="3054" spans="1:9" x14ac:dyDescent="0.2">
      <c r="A3054" s="977"/>
      <c r="B3054" s="979"/>
      <c r="C3054" s="1069"/>
      <c r="D3054" s="1072"/>
      <c r="E3054" s="1070"/>
      <c r="F3054" s="1066"/>
      <c r="G3054" s="1067"/>
      <c r="I3054" s="2"/>
    </row>
    <row r="3055" spans="1:9" x14ac:dyDescent="0.2">
      <c r="A3055" s="977"/>
      <c r="B3055" s="979"/>
      <c r="C3055" s="1069"/>
      <c r="D3055" s="1072"/>
      <c r="E3055" s="1070"/>
      <c r="F3055" s="1066"/>
      <c r="G3055" s="1067"/>
      <c r="I3055" s="2"/>
    </row>
    <row r="3056" spans="1:9" x14ac:dyDescent="0.2">
      <c r="A3056" s="977"/>
      <c r="B3056" s="979"/>
      <c r="C3056" s="1069"/>
      <c r="D3056" s="1072"/>
      <c r="E3056" s="1070"/>
      <c r="F3056" s="1066"/>
      <c r="G3056" s="1067"/>
      <c r="I3056" s="2"/>
    </row>
    <row r="3057" spans="1:9" x14ac:dyDescent="0.2">
      <c r="A3057" s="977"/>
      <c r="B3057" s="979"/>
      <c r="C3057" s="1069"/>
      <c r="D3057" s="1072"/>
      <c r="E3057" s="1070"/>
      <c r="F3057" s="1066"/>
      <c r="G3057" s="1067"/>
      <c r="I3057" s="2"/>
    </row>
    <row r="3058" spans="1:9" x14ac:dyDescent="0.2">
      <c r="A3058" s="977"/>
      <c r="B3058" s="979"/>
      <c r="C3058" s="1069"/>
      <c r="D3058" s="1072"/>
      <c r="E3058" s="1070"/>
      <c r="F3058" s="1066"/>
      <c r="G3058" s="1067"/>
      <c r="I3058" s="2"/>
    </row>
    <row r="3059" spans="1:9" x14ac:dyDescent="0.2">
      <c r="A3059" s="977"/>
      <c r="B3059" s="979"/>
      <c r="C3059" s="1069"/>
      <c r="D3059" s="1072"/>
      <c r="E3059" s="1070"/>
      <c r="F3059" s="1066"/>
      <c r="G3059" s="1067"/>
      <c r="I3059" s="2"/>
    </row>
    <row r="3060" spans="1:9" x14ac:dyDescent="0.2">
      <c r="A3060" s="977"/>
      <c r="B3060" s="979"/>
      <c r="C3060" s="1069"/>
      <c r="D3060" s="1072"/>
      <c r="E3060" s="1070"/>
      <c r="F3060" s="1066"/>
      <c r="G3060" s="1067"/>
      <c r="I3060" s="2"/>
    </row>
    <row r="3061" spans="1:9" x14ac:dyDescent="0.2">
      <c r="A3061" s="977"/>
      <c r="B3061" s="979"/>
      <c r="C3061" s="1069"/>
      <c r="D3061" s="1072"/>
      <c r="E3061" s="1070"/>
      <c r="F3061" s="1066"/>
      <c r="G3061" s="1067"/>
      <c r="I3061" s="2"/>
    </row>
    <row r="3062" spans="1:9" x14ac:dyDescent="0.2">
      <c r="A3062" s="977"/>
      <c r="B3062" s="979"/>
      <c r="C3062" s="1069"/>
      <c r="D3062" s="1072"/>
      <c r="E3062" s="1070"/>
      <c r="F3062" s="1066"/>
      <c r="G3062" s="1067"/>
      <c r="I3062" s="2"/>
    </row>
    <row r="3063" spans="1:9" x14ac:dyDescent="0.2">
      <c r="A3063" s="977"/>
      <c r="B3063" s="979"/>
      <c r="C3063" s="1069"/>
      <c r="D3063" s="1072"/>
      <c r="E3063" s="1070"/>
      <c r="F3063" s="1066"/>
      <c r="G3063" s="1067"/>
      <c r="I3063" s="2"/>
    </row>
    <row r="3064" spans="1:9" x14ac:dyDescent="0.2">
      <c r="A3064" s="977"/>
      <c r="B3064" s="979"/>
      <c r="C3064" s="1069"/>
      <c r="D3064" s="1072"/>
      <c r="E3064" s="1070"/>
      <c r="F3064" s="1066"/>
      <c r="G3064" s="1067"/>
      <c r="I3064" s="2"/>
    </row>
    <row r="3065" spans="1:9" x14ac:dyDescent="0.2">
      <c r="A3065" s="977"/>
      <c r="B3065" s="979"/>
      <c r="C3065" s="1069"/>
      <c r="D3065" s="1072"/>
      <c r="E3065" s="1070"/>
      <c r="F3065" s="1066"/>
      <c r="G3065" s="1067"/>
      <c r="I3065" s="2"/>
    </row>
    <row r="3066" spans="1:9" x14ac:dyDescent="0.2">
      <c r="A3066" s="977"/>
      <c r="B3066" s="979"/>
      <c r="C3066" s="1069"/>
      <c r="D3066" s="1072"/>
      <c r="E3066" s="1070"/>
      <c r="F3066" s="1066"/>
      <c r="G3066" s="1067"/>
      <c r="I3066" s="2"/>
    </row>
    <row r="3067" spans="1:9" x14ac:dyDescent="0.2">
      <c r="A3067" s="977"/>
      <c r="B3067" s="979"/>
      <c r="C3067" s="1069"/>
      <c r="D3067" s="1072"/>
      <c r="E3067" s="1070"/>
      <c r="F3067" s="1066"/>
      <c r="G3067" s="1067"/>
      <c r="I3067" s="2"/>
    </row>
    <row r="3068" spans="1:9" x14ac:dyDescent="0.2">
      <c r="A3068" s="977"/>
      <c r="B3068" s="979"/>
      <c r="C3068" s="1069"/>
      <c r="D3068" s="1072"/>
      <c r="E3068" s="1070"/>
      <c r="F3068" s="1066"/>
      <c r="G3068" s="1067"/>
      <c r="I3068" s="2"/>
    </row>
    <row r="3069" spans="1:9" x14ac:dyDescent="0.2">
      <c r="A3069" s="977"/>
      <c r="B3069" s="979"/>
      <c r="C3069" s="1069"/>
      <c r="D3069" s="1072"/>
      <c r="E3069" s="1070"/>
      <c r="F3069" s="1066"/>
      <c r="G3069" s="1067"/>
      <c r="I3069" s="2"/>
    </row>
    <row r="3070" spans="1:9" x14ac:dyDescent="0.2">
      <c r="A3070" s="977"/>
      <c r="B3070" s="979"/>
      <c r="C3070" s="1069"/>
      <c r="D3070" s="1072"/>
      <c r="E3070" s="1070"/>
      <c r="F3070" s="1066"/>
      <c r="G3070" s="1067"/>
      <c r="I3070" s="2"/>
    </row>
    <row r="3071" spans="1:9" x14ac:dyDescent="0.2">
      <c r="A3071" s="977"/>
      <c r="B3071" s="979"/>
      <c r="C3071" s="1069"/>
      <c r="D3071" s="1072"/>
      <c r="E3071" s="1070"/>
      <c r="F3071" s="1066"/>
      <c r="G3071" s="1067"/>
      <c r="I3071" s="2"/>
    </row>
    <row r="3072" spans="1:9" x14ac:dyDescent="0.2">
      <c r="A3072" s="977"/>
      <c r="B3072" s="979"/>
      <c r="C3072" s="1069"/>
      <c r="D3072" s="1072"/>
      <c r="E3072" s="1070"/>
      <c r="F3072" s="1066"/>
      <c r="G3072" s="1067"/>
      <c r="I3072" s="2"/>
    </row>
    <row r="3073" spans="1:9" x14ac:dyDescent="0.2">
      <c r="A3073" s="977"/>
      <c r="B3073" s="979"/>
      <c r="C3073" s="1069"/>
      <c r="D3073" s="1072"/>
      <c r="E3073" s="1070"/>
      <c r="F3073" s="1066"/>
      <c r="G3073" s="1067"/>
      <c r="I3073" s="2"/>
    </row>
    <row r="3074" spans="1:9" x14ac:dyDescent="0.2">
      <c r="A3074" s="977"/>
      <c r="B3074" s="979"/>
      <c r="C3074" s="1069"/>
      <c r="D3074" s="1072"/>
      <c r="E3074" s="1070"/>
      <c r="F3074" s="1066"/>
      <c r="G3074" s="1067"/>
      <c r="I3074" s="2"/>
    </row>
    <row r="3075" spans="1:9" x14ac:dyDescent="0.2">
      <c r="A3075" s="977"/>
      <c r="B3075" s="979"/>
      <c r="C3075" s="1069"/>
      <c r="D3075" s="1072"/>
      <c r="E3075" s="1070"/>
      <c r="F3075" s="1066"/>
      <c r="G3075" s="1067"/>
      <c r="I3075" s="2"/>
    </row>
    <row r="3076" spans="1:9" x14ac:dyDescent="0.2">
      <c r="A3076" s="977"/>
      <c r="B3076" s="979"/>
      <c r="C3076" s="1069"/>
      <c r="D3076" s="1072"/>
      <c r="E3076" s="1070"/>
      <c r="F3076" s="1066"/>
      <c r="G3076" s="1067"/>
      <c r="I3076" s="2"/>
    </row>
    <row r="3077" spans="1:9" x14ac:dyDescent="0.2">
      <c r="A3077" s="977"/>
      <c r="B3077" s="979"/>
      <c r="C3077" s="1069"/>
      <c r="D3077" s="1072"/>
      <c r="E3077" s="1070"/>
      <c r="F3077" s="1066"/>
      <c r="G3077" s="1067"/>
      <c r="I3077" s="2"/>
    </row>
    <row r="3078" spans="1:9" x14ac:dyDescent="0.2">
      <c r="A3078" s="977"/>
      <c r="B3078" s="979"/>
      <c r="C3078" s="1069"/>
      <c r="D3078" s="1072"/>
      <c r="E3078" s="1070"/>
      <c r="F3078" s="1066"/>
      <c r="G3078" s="1067"/>
      <c r="I3078" s="2"/>
    </row>
    <row r="3079" spans="1:9" x14ac:dyDescent="0.2">
      <c r="A3079" s="977"/>
      <c r="B3079" s="979"/>
      <c r="C3079" s="1069"/>
      <c r="D3079" s="1072"/>
      <c r="E3079" s="1070"/>
      <c r="F3079" s="1066"/>
      <c r="G3079" s="1067"/>
      <c r="I3079" s="2"/>
    </row>
    <row r="3080" spans="1:9" x14ac:dyDescent="0.2">
      <c r="A3080" s="977"/>
      <c r="B3080" s="979"/>
      <c r="C3080" s="1069"/>
      <c r="D3080" s="1072"/>
      <c r="E3080" s="1070"/>
      <c r="F3080" s="1066"/>
      <c r="G3080" s="1067"/>
      <c r="I3080" s="2"/>
    </row>
    <row r="3081" spans="1:9" x14ac:dyDescent="0.2">
      <c r="A3081" s="977"/>
      <c r="B3081" s="979"/>
      <c r="C3081" s="1069"/>
      <c r="D3081" s="1072"/>
      <c r="E3081" s="1070"/>
      <c r="F3081" s="1066"/>
      <c r="G3081" s="1067"/>
      <c r="I3081" s="2"/>
    </row>
    <row r="3082" spans="1:9" x14ac:dyDescent="0.2">
      <c r="A3082" s="977"/>
      <c r="B3082" s="979"/>
      <c r="C3082" s="1069"/>
      <c r="D3082" s="1072"/>
      <c r="E3082" s="1070"/>
      <c r="F3082" s="1066"/>
      <c r="G3082" s="1067"/>
      <c r="I3082" s="2"/>
    </row>
    <row r="3083" spans="1:9" x14ac:dyDescent="0.2">
      <c r="A3083" s="977"/>
      <c r="B3083" s="979"/>
      <c r="C3083" s="1069"/>
      <c r="D3083" s="1072"/>
      <c r="E3083" s="1070"/>
      <c r="F3083" s="1066"/>
      <c r="G3083" s="1067"/>
      <c r="I3083" s="2"/>
    </row>
    <row r="3084" spans="1:9" x14ac:dyDescent="0.2">
      <c r="A3084" s="977"/>
      <c r="B3084" s="979"/>
      <c r="C3084" s="1069"/>
      <c r="D3084" s="1072"/>
      <c r="E3084" s="1070"/>
      <c r="F3084" s="1066"/>
      <c r="G3084" s="1067"/>
      <c r="I3084" s="2"/>
    </row>
    <row r="3085" spans="1:9" x14ac:dyDescent="0.2">
      <c r="A3085" s="977"/>
      <c r="B3085" s="979"/>
      <c r="C3085" s="1069"/>
      <c r="D3085" s="1072"/>
      <c r="E3085" s="1070"/>
      <c r="F3085" s="1066"/>
      <c r="G3085" s="1067"/>
      <c r="I3085" s="2"/>
    </row>
    <row r="3086" spans="1:9" x14ac:dyDescent="0.2">
      <c r="A3086" s="977"/>
      <c r="B3086" s="979"/>
      <c r="C3086" s="1069"/>
      <c r="D3086" s="1072"/>
      <c r="E3086" s="1070"/>
      <c r="F3086" s="1066"/>
      <c r="G3086" s="1067"/>
      <c r="I3086" s="2"/>
    </row>
    <row r="3087" spans="1:9" x14ac:dyDescent="0.2">
      <c r="A3087" s="977"/>
      <c r="B3087" s="979"/>
      <c r="C3087" s="1069"/>
      <c r="D3087" s="1072"/>
      <c r="E3087" s="1070"/>
      <c r="F3087" s="1066"/>
      <c r="G3087" s="1067"/>
      <c r="I3087" s="2"/>
    </row>
    <row r="3088" spans="1:9" x14ac:dyDescent="0.2">
      <c r="A3088" s="977"/>
      <c r="B3088" s="979"/>
      <c r="C3088" s="1069"/>
      <c r="D3088" s="1072"/>
      <c r="E3088" s="1070"/>
      <c r="F3088" s="1066"/>
      <c r="G3088" s="1067"/>
      <c r="I3088" s="2"/>
    </row>
    <row r="3089" spans="1:9" x14ac:dyDescent="0.2">
      <c r="A3089" s="977"/>
      <c r="B3089" s="979"/>
      <c r="C3089" s="1069"/>
      <c r="D3089" s="1072"/>
      <c r="E3089" s="1070"/>
      <c r="F3089" s="1066"/>
      <c r="G3089" s="1067"/>
      <c r="I3089" s="2"/>
    </row>
    <row r="3090" spans="1:9" x14ac:dyDescent="0.2">
      <c r="A3090" s="977"/>
      <c r="B3090" s="979"/>
      <c r="C3090" s="1069"/>
      <c r="D3090" s="1072"/>
      <c r="E3090" s="1070"/>
      <c r="F3090" s="1066"/>
      <c r="G3090" s="1067"/>
      <c r="I3090" s="2"/>
    </row>
    <row r="3091" spans="1:9" x14ac:dyDescent="0.2">
      <c r="A3091" s="977"/>
      <c r="B3091" s="979"/>
      <c r="C3091" s="1069"/>
      <c r="D3091" s="1072"/>
      <c r="E3091" s="1070"/>
      <c r="F3091" s="1066"/>
      <c r="G3091" s="1067"/>
      <c r="I3091" s="2"/>
    </row>
    <row r="3092" spans="1:9" x14ac:dyDescent="0.2">
      <c r="A3092" s="977"/>
      <c r="B3092" s="979"/>
      <c r="C3092" s="1069"/>
      <c r="D3092" s="1072"/>
      <c r="E3092" s="1070"/>
      <c r="F3092" s="1066"/>
      <c r="G3092" s="1067"/>
      <c r="I3092" s="2"/>
    </row>
    <row r="3093" spans="1:9" x14ac:dyDescent="0.2">
      <c r="A3093" s="977"/>
      <c r="B3093" s="979"/>
      <c r="C3093" s="1069"/>
      <c r="D3093" s="1072"/>
      <c r="E3093" s="1070"/>
      <c r="F3093" s="1066"/>
      <c r="G3093" s="1067"/>
      <c r="I3093" s="2"/>
    </row>
    <row r="3094" spans="1:9" x14ac:dyDescent="0.2">
      <c r="A3094" s="977"/>
      <c r="B3094" s="979"/>
      <c r="C3094" s="1069"/>
      <c r="D3094" s="1072"/>
      <c r="E3094" s="1070"/>
      <c r="F3094" s="1066"/>
      <c r="G3094" s="1067"/>
      <c r="I3094" s="2"/>
    </row>
    <row r="3095" spans="1:9" x14ac:dyDescent="0.2">
      <c r="A3095" s="977"/>
      <c r="B3095" s="979"/>
      <c r="C3095" s="1069"/>
      <c r="D3095" s="1072"/>
      <c r="E3095" s="1070"/>
      <c r="F3095" s="1066"/>
      <c r="G3095" s="1067"/>
      <c r="I3095" s="2"/>
    </row>
    <row r="3096" spans="1:9" x14ac:dyDescent="0.2">
      <c r="A3096" s="977"/>
      <c r="B3096" s="979"/>
      <c r="C3096" s="1069"/>
      <c r="D3096" s="1072"/>
      <c r="E3096" s="1070"/>
      <c r="F3096" s="1066"/>
      <c r="G3096" s="1067"/>
      <c r="I3096" s="2"/>
    </row>
    <row r="3097" spans="1:9" x14ac:dyDescent="0.2">
      <c r="A3097" s="977"/>
      <c r="B3097" s="979"/>
      <c r="C3097" s="1069"/>
      <c r="D3097" s="1072"/>
      <c r="E3097" s="1070"/>
      <c r="F3097" s="1066"/>
      <c r="G3097" s="1067"/>
      <c r="I3097" s="2"/>
    </row>
    <row r="3098" spans="1:9" x14ac:dyDescent="0.2">
      <c r="A3098" s="977"/>
      <c r="B3098" s="979"/>
      <c r="C3098" s="1069"/>
      <c r="D3098" s="1072"/>
      <c r="E3098" s="1070"/>
      <c r="F3098" s="1066"/>
      <c r="G3098" s="1067"/>
      <c r="I3098" s="2"/>
    </row>
    <row r="3099" spans="1:9" x14ac:dyDescent="0.2">
      <c r="A3099" s="977"/>
      <c r="B3099" s="979"/>
      <c r="C3099" s="1069"/>
      <c r="D3099" s="1072"/>
      <c r="E3099" s="1070"/>
      <c r="F3099" s="1066"/>
      <c r="G3099" s="1067"/>
      <c r="I3099" s="2"/>
    </row>
    <row r="3100" spans="1:9" x14ac:dyDescent="0.2">
      <c r="A3100" s="977"/>
      <c r="B3100" s="979"/>
      <c r="C3100" s="1069"/>
      <c r="D3100" s="1072"/>
      <c r="E3100" s="1070"/>
      <c r="F3100" s="1066"/>
      <c r="G3100" s="1067"/>
      <c r="I3100" s="2"/>
    </row>
    <row r="3101" spans="1:9" x14ac:dyDescent="0.2">
      <c r="A3101" s="977"/>
      <c r="B3101" s="979"/>
      <c r="C3101" s="1069"/>
      <c r="D3101" s="1072"/>
      <c r="E3101" s="1070"/>
      <c r="F3101" s="1066"/>
      <c r="G3101" s="1067"/>
      <c r="I3101" s="2"/>
    </row>
    <row r="3102" spans="1:9" x14ac:dyDescent="0.2">
      <c r="A3102" s="977"/>
      <c r="B3102" s="979"/>
      <c r="C3102" s="1069"/>
      <c r="D3102" s="1072"/>
      <c r="E3102" s="1070"/>
      <c r="F3102" s="1066"/>
      <c r="G3102" s="1067"/>
      <c r="I3102" s="2"/>
    </row>
    <row r="3103" spans="1:9" x14ac:dyDescent="0.2">
      <c r="A3103" s="977"/>
      <c r="B3103" s="979"/>
      <c r="C3103" s="1069"/>
      <c r="D3103" s="1072"/>
      <c r="E3103" s="1070"/>
      <c r="F3103" s="1066"/>
      <c r="G3103" s="1067"/>
      <c r="I3103" s="2"/>
    </row>
    <row r="3104" spans="1:9" x14ac:dyDescent="0.2">
      <c r="A3104" s="977"/>
      <c r="B3104" s="979"/>
      <c r="C3104" s="1069"/>
      <c r="D3104" s="1072"/>
      <c r="E3104" s="1070"/>
      <c r="F3104" s="1066"/>
      <c r="G3104" s="1067"/>
      <c r="I3104" s="2"/>
    </row>
    <row r="3105" spans="1:9" x14ac:dyDescent="0.2">
      <c r="A3105" s="977"/>
      <c r="B3105" s="979"/>
      <c r="C3105" s="1069"/>
      <c r="D3105" s="1072"/>
      <c r="E3105" s="1070"/>
      <c r="F3105" s="1066"/>
      <c r="G3105" s="1067"/>
      <c r="I3105" s="2"/>
    </row>
    <row r="3106" spans="1:9" x14ac:dyDescent="0.2">
      <c r="A3106" s="977"/>
      <c r="B3106" s="979"/>
      <c r="C3106" s="1069"/>
      <c r="D3106" s="1072"/>
      <c r="E3106" s="1070"/>
      <c r="F3106" s="1066"/>
      <c r="G3106" s="1067"/>
      <c r="I3106" s="2"/>
    </row>
    <row r="3107" spans="1:9" x14ac:dyDescent="0.2">
      <c r="A3107" s="977"/>
      <c r="B3107" s="979"/>
      <c r="C3107" s="1069"/>
      <c r="D3107" s="1072"/>
      <c r="E3107" s="1070"/>
      <c r="F3107" s="1066"/>
      <c r="G3107" s="1067"/>
      <c r="I3107" s="2"/>
    </row>
    <row r="3108" spans="1:9" x14ac:dyDescent="0.2">
      <c r="A3108" s="977"/>
      <c r="B3108" s="979"/>
      <c r="C3108" s="1069"/>
      <c r="D3108" s="1072"/>
      <c r="E3108" s="1070"/>
      <c r="F3108" s="1066"/>
      <c r="G3108" s="1067"/>
      <c r="I3108" s="2"/>
    </row>
    <row r="3109" spans="1:9" x14ac:dyDescent="0.2">
      <c r="A3109" s="977"/>
      <c r="B3109" s="979"/>
      <c r="C3109" s="1069"/>
      <c r="D3109" s="1072"/>
      <c r="E3109" s="1070"/>
      <c r="F3109" s="1066"/>
      <c r="G3109" s="1067"/>
      <c r="I3109" s="2"/>
    </row>
    <row r="3110" spans="1:9" x14ac:dyDescent="0.2">
      <c r="A3110" s="977"/>
      <c r="B3110" s="979"/>
      <c r="C3110" s="1069"/>
      <c r="D3110" s="1072"/>
      <c r="E3110" s="1070"/>
      <c r="F3110" s="1066"/>
      <c r="G3110" s="1067"/>
      <c r="I3110" s="2"/>
    </row>
    <row r="3111" spans="1:9" x14ac:dyDescent="0.2">
      <c r="A3111" s="977"/>
      <c r="B3111" s="979"/>
      <c r="C3111" s="1069"/>
      <c r="D3111" s="1072"/>
      <c r="E3111" s="1070"/>
      <c r="F3111" s="1066"/>
      <c r="G3111" s="1067"/>
      <c r="I3111" s="2"/>
    </row>
    <row r="3112" spans="1:9" x14ac:dyDescent="0.2">
      <c r="A3112" s="977"/>
      <c r="B3112" s="979"/>
      <c r="C3112" s="1069"/>
      <c r="D3112" s="1072"/>
      <c r="E3112" s="1070"/>
      <c r="F3112" s="1066"/>
      <c r="G3112" s="1067"/>
      <c r="I3112" s="2"/>
    </row>
    <row r="3113" spans="1:9" x14ac:dyDescent="0.2">
      <c r="A3113" s="977"/>
      <c r="B3113" s="979"/>
      <c r="C3113" s="1069"/>
      <c r="D3113" s="1072"/>
      <c r="E3113" s="1070"/>
      <c r="F3113" s="1066"/>
      <c r="G3113" s="1067"/>
      <c r="I3113" s="2"/>
    </row>
    <row r="3114" spans="1:9" x14ac:dyDescent="0.2">
      <c r="A3114" s="977"/>
      <c r="B3114" s="979"/>
      <c r="C3114" s="1069"/>
      <c r="D3114" s="1072"/>
      <c r="E3114" s="1070"/>
      <c r="F3114" s="1066"/>
      <c r="G3114" s="1067"/>
      <c r="I3114" s="2"/>
    </row>
    <row r="3115" spans="1:9" x14ac:dyDescent="0.2">
      <c r="A3115" s="977"/>
      <c r="B3115" s="979"/>
      <c r="C3115" s="1069"/>
      <c r="D3115" s="1072"/>
      <c r="E3115" s="1070"/>
      <c r="F3115" s="1066"/>
      <c r="G3115" s="1067"/>
      <c r="I3115" s="2"/>
    </row>
    <row r="3116" spans="1:9" x14ac:dyDescent="0.2">
      <c r="A3116" s="977"/>
      <c r="B3116" s="979"/>
      <c r="C3116" s="1069"/>
      <c r="D3116" s="1072"/>
      <c r="E3116" s="1070"/>
      <c r="F3116" s="1066"/>
      <c r="G3116" s="1067"/>
      <c r="I3116" s="2"/>
    </row>
    <row r="3117" spans="1:9" x14ac:dyDescent="0.2">
      <c r="A3117" s="977"/>
      <c r="B3117" s="979"/>
      <c r="C3117" s="1069"/>
      <c r="D3117" s="1072"/>
      <c r="E3117" s="1070"/>
      <c r="F3117" s="1066"/>
      <c r="G3117" s="1067"/>
      <c r="I3117" s="2"/>
    </row>
    <row r="3118" spans="1:9" x14ac:dyDescent="0.2">
      <c r="A3118" s="977"/>
      <c r="B3118" s="979"/>
      <c r="C3118" s="1069"/>
      <c r="D3118" s="1072"/>
      <c r="E3118" s="1070"/>
      <c r="F3118" s="1066"/>
      <c r="G3118" s="1067"/>
      <c r="I3118" s="2"/>
    </row>
    <row r="3119" spans="1:9" x14ac:dyDescent="0.2">
      <c r="A3119" s="977"/>
      <c r="B3119" s="979"/>
      <c r="C3119" s="1069"/>
      <c r="D3119" s="1072"/>
      <c r="E3119" s="1070"/>
      <c r="F3119" s="1066"/>
      <c r="G3119" s="1067"/>
      <c r="I3119" s="2"/>
    </row>
    <row r="3120" spans="1:9" x14ac:dyDescent="0.2">
      <c r="A3120" s="977"/>
      <c r="B3120" s="979"/>
      <c r="C3120" s="1069"/>
      <c r="D3120" s="1072"/>
      <c r="E3120" s="1070"/>
      <c r="F3120" s="1066"/>
      <c r="G3120" s="1067"/>
      <c r="I3120" s="2"/>
    </row>
    <row r="3121" spans="1:9" x14ac:dyDescent="0.2">
      <c r="A3121" s="977"/>
      <c r="B3121" s="979"/>
      <c r="C3121" s="1069"/>
      <c r="D3121" s="1072"/>
      <c r="E3121" s="1070"/>
      <c r="F3121" s="1066"/>
      <c r="G3121" s="1067"/>
      <c r="I3121" s="2"/>
    </row>
    <row r="3122" spans="1:9" x14ac:dyDescent="0.2">
      <c r="A3122" s="977"/>
      <c r="B3122" s="979"/>
      <c r="C3122" s="1069"/>
      <c r="D3122" s="1072"/>
      <c r="E3122" s="1070"/>
      <c r="F3122" s="1066"/>
      <c r="G3122" s="1067"/>
      <c r="I3122" s="2"/>
    </row>
    <row r="3123" spans="1:9" x14ac:dyDescent="0.2">
      <c r="A3123" s="977"/>
      <c r="B3123" s="979"/>
      <c r="C3123" s="1069"/>
      <c r="D3123" s="1072"/>
      <c r="E3123" s="1070"/>
      <c r="F3123" s="1066"/>
      <c r="G3123" s="1067"/>
      <c r="I3123" s="2"/>
    </row>
    <row r="3124" spans="1:9" x14ac:dyDescent="0.2">
      <c r="A3124" s="977"/>
      <c r="B3124" s="979"/>
      <c r="C3124" s="1069"/>
      <c r="D3124" s="1072"/>
      <c r="E3124" s="1070"/>
      <c r="F3124" s="1066"/>
      <c r="G3124" s="1067"/>
      <c r="I3124" s="2"/>
    </row>
    <row r="3125" spans="1:9" x14ac:dyDescent="0.2">
      <c r="A3125" s="977"/>
      <c r="B3125" s="979"/>
      <c r="C3125" s="1069"/>
      <c r="D3125" s="1072"/>
      <c r="E3125" s="1070"/>
      <c r="F3125" s="1066"/>
      <c r="G3125" s="1067"/>
      <c r="I3125" s="2"/>
    </row>
    <row r="3126" spans="1:9" x14ac:dyDescent="0.2">
      <c r="A3126" s="977"/>
      <c r="B3126" s="979"/>
      <c r="C3126" s="1069"/>
      <c r="D3126" s="1072"/>
      <c r="E3126" s="1070"/>
      <c r="F3126" s="1066"/>
      <c r="G3126" s="1067"/>
      <c r="I3126" s="2"/>
    </row>
    <row r="3127" spans="1:9" x14ac:dyDescent="0.2">
      <c r="A3127" s="977"/>
      <c r="B3127" s="979"/>
      <c r="C3127" s="1069"/>
      <c r="D3127" s="1072"/>
      <c r="E3127" s="1070"/>
      <c r="F3127" s="1066"/>
      <c r="G3127" s="1067"/>
      <c r="I3127" s="2"/>
    </row>
    <row r="3128" spans="1:9" x14ac:dyDescent="0.2">
      <c r="A3128" s="977"/>
      <c r="B3128" s="979"/>
      <c r="C3128" s="1069"/>
      <c r="D3128" s="1072"/>
      <c r="E3128" s="1070"/>
      <c r="F3128" s="1066"/>
      <c r="G3128" s="1067"/>
      <c r="I3128" s="2"/>
    </row>
    <row r="3129" spans="1:9" x14ac:dyDescent="0.2">
      <c r="A3129" s="977"/>
      <c r="B3129" s="979"/>
      <c r="C3129" s="1069"/>
      <c r="D3129" s="1072"/>
      <c r="E3129" s="1070"/>
      <c r="F3129" s="1066"/>
      <c r="G3129" s="1067"/>
      <c r="I3129" s="2"/>
    </row>
    <row r="3130" spans="1:9" x14ac:dyDescent="0.2">
      <c r="A3130" s="977"/>
      <c r="B3130" s="979"/>
      <c r="C3130" s="1069"/>
      <c r="D3130" s="1072"/>
      <c r="E3130" s="1070"/>
      <c r="F3130" s="1066"/>
      <c r="G3130" s="1067"/>
      <c r="I3130" s="2"/>
    </row>
    <row r="3131" spans="1:9" x14ac:dyDescent="0.2">
      <c r="A3131" s="977"/>
      <c r="B3131" s="979"/>
      <c r="C3131" s="1069"/>
      <c r="D3131" s="1072"/>
      <c r="E3131" s="1070"/>
      <c r="F3131" s="1066"/>
      <c r="G3131" s="1067"/>
      <c r="I3131" s="2"/>
    </row>
    <row r="3132" spans="1:9" x14ac:dyDescent="0.2">
      <c r="A3132" s="977"/>
      <c r="B3132" s="979"/>
      <c r="C3132" s="1069"/>
      <c r="D3132" s="1072"/>
      <c r="E3132" s="1070"/>
      <c r="F3132" s="1066"/>
      <c r="G3132" s="1067"/>
      <c r="I3132" s="2"/>
    </row>
    <row r="3133" spans="1:9" x14ac:dyDescent="0.2">
      <c r="A3133" s="977"/>
      <c r="B3133" s="979"/>
      <c r="C3133" s="1069"/>
      <c r="D3133" s="1072"/>
      <c r="E3133" s="1070"/>
      <c r="F3133" s="1066"/>
      <c r="G3133" s="1067"/>
      <c r="I3133" s="2"/>
    </row>
    <row r="3134" spans="1:9" x14ac:dyDescent="0.2">
      <c r="A3134" s="977"/>
      <c r="B3134" s="979"/>
      <c r="C3134" s="1069"/>
      <c r="D3134" s="1072"/>
      <c r="E3134" s="1070"/>
      <c r="F3134" s="1066"/>
      <c r="G3134" s="1067"/>
      <c r="I3134" s="2"/>
    </row>
    <row r="3135" spans="1:9" x14ac:dyDescent="0.2">
      <c r="A3135" s="977"/>
      <c r="B3135" s="979"/>
      <c r="C3135" s="1069"/>
      <c r="D3135" s="1072"/>
      <c r="E3135" s="1070"/>
      <c r="F3135" s="1066"/>
      <c r="G3135" s="1067"/>
      <c r="I3135" s="2"/>
    </row>
    <row r="3136" spans="1:9" x14ac:dyDescent="0.2">
      <c r="A3136" s="977"/>
      <c r="B3136" s="979"/>
      <c r="C3136" s="1069"/>
      <c r="D3136" s="1072"/>
      <c r="E3136" s="1070"/>
      <c r="F3136" s="1066"/>
      <c r="G3136" s="1067"/>
      <c r="I3136" s="2"/>
    </row>
    <row r="3137" spans="1:9" x14ac:dyDescent="0.2">
      <c r="A3137" s="977"/>
      <c r="B3137" s="979"/>
      <c r="C3137" s="1069"/>
      <c r="D3137" s="1072"/>
      <c r="E3137" s="1070"/>
      <c r="F3137" s="1066"/>
      <c r="G3137" s="1067"/>
      <c r="I3137" s="2"/>
    </row>
    <row r="3138" spans="1:9" x14ac:dyDescent="0.2">
      <c r="A3138" s="977"/>
      <c r="B3138" s="979"/>
      <c r="C3138" s="1069"/>
      <c r="D3138" s="1072"/>
      <c r="E3138" s="1070"/>
      <c r="F3138" s="1066"/>
      <c r="G3138" s="1067"/>
      <c r="I3138" s="2"/>
    </row>
    <row r="3139" spans="1:9" x14ac:dyDescent="0.2">
      <c r="A3139" s="977"/>
      <c r="B3139" s="979"/>
      <c r="C3139" s="1069"/>
      <c r="D3139" s="1072"/>
      <c r="E3139" s="1070"/>
      <c r="F3139" s="1066"/>
      <c r="G3139" s="1067"/>
      <c r="I3139" s="2"/>
    </row>
    <row r="3140" spans="1:9" x14ac:dyDescent="0.2">
      <c r="A3140" s="977"/>
      <c r="B3140" s="979"/>
      <c r="C3140" s="1069"/>
      <c r="D3140" s="1072"/>
      <c r="E3140" s="1070"/>
      <c r="F3140" s="1066"/>
      <c r="G3140" s="1067"/>
      <c r="I3140" s="2"/>
    </row>
    <row r="3141" spans="1:9" x14ac:dyDescent="0.2">
      <c r="A3141" s="977"/>
      <c r="B3141" s="979"/>
      <c r="C3141" s="1069"/>
      <c r="D3141" s="1072"/>
      <c r="E3141" s="1070"/>
      <c r="F3141" s="1066"/>
      <c r="G3141" s="1067"/>
      <c r="I3141" s="2"/>
    </row>
    <row r="3142" spans="1:9" x14ac:dyDescent="0.2">
      <c r="A3142" s="977"/>
      <c r="B3142" s="979"/>
      <c r="C3142" s="1069"/>
      <c r="D3142" s="1072"/>
      <c r="E3142" s="1070"/>
      <c r="F3142" s="1066"/>
      <c r="G3142" s="1067"/>
      <c r="I3142" s="2"/>
    </row>
    <row r="3143" spans="1:9" x14ac:dyDescent="0.2">
      <c r="A3143" s="977"/>
      <c r="B3143" s="979"/>
      <c r="C3143" s="1069"/>
      <c r="D3143" s="1072"/>
      <c r="E3143" s="1070"/>
      <c r="F3143" s="1066"/>
      <c r="G3143" s="1067"/>
      <c r="I3143" s="2"/>
    </row>
    <row r="3144" spans="1:9" x14ac:dyDescent="0.2">
      <c r="A3144" s="977"/>
      <c r="B3144" s="979"/>
      <c r="C3144" s="1069"/>
      <c r="D3144" s="1072"/>
      <c r="E3144" s="1070"/>
      <c r="F3144" s="1066"/>
      <c r="G3144" s="1067"/>
      <c r="I3144" s="2"/>
    </row>
    <row r="3145" spans="1:9" x14ac:dyDescent="0.2">
      <c r="A3145" s="977"/>
      <c r="B3145" s="979"/>
      <c r="C3145" s="1069"/>
      <c r="D3145" s="1072"/>
      <c r="E3145" s="1070"/>
      <c r="F3145" s="1066"/>
      <c r="G3145" s="1067"/>
      <c r="I3145" s="2"/>
    </row>
    <row r="3146" spans="1:9" x14ac:dyDescent="0.2">
      <c r="A3146" s="977"/>
      <c r="B3146" s="979"/>
      <c r="C3146" s="1069"/>
      <c r="D3146" s="1072"/>
      <c r="E3146" s="1070"/>
      <c r="F3146" s="1066"/>
      <c r="G3146" s="1067"/>
      <c r="I3146" s="2"/>
    </row>
    <row r="3147" spans="1:9" x14ac:dyDescent="0.2">
      <c r="A3147" s="977"/>
      <c r="B3147" s="979"/>
      <c r="C3147" s="1069"/>
      <c r="D3147" s="1072"/>
      <c r="E3147" s="1070"/>
      <c r="F3147" s="1066"/>
      <c r="G3147" s="1067"/>
      <c r="I3147" s="2"/>
    </row>
    <row r="3148" spans="1:9" x14ac:dyDescent="0.2">
      <c r="A3148" s="977"/>
      <c r="B3148" s="979"/>
      <c r="C3148" s="1069"/>
      <c r="D3148" s="1072"/>
      <c r="E3148" s="1070"/>
      <c r="F3148" s="1066"/>
      <c r="G3148" s="1067"/>
      <c r="I3148" s="2"/>
    </row>
    <row r="3149" spans="1:9" x14ac:dyDescent="0.2">
      <c r="A3149" s="977"/>
      <c r="B3149" s="979"/>
      <c r="C3149" s="1069"/>
      <c r="D3149" s="1072"/>
      <c r="E3149" s="1070"/>
      <c r="F3149" s="1066"/>
      <c r="G3149" s="1067"/>
      <c r="I3149" s="2"/>
    </row>
    <row r="3150" spans="1:9" x14ac:dyDescent="0.2">
      <c r="A3150" s="977"/>
      <c r="B3150" s="979"/>
      <c r="C3150" s="1069"/>
      <c r="D3150" s="1072"/>
      <c r="E3150" s="1070"/>
      <c r="F3150" s="1066"/>
      <c r="G3150" s="1067"/>
      <c r="I3150" s="2"/>
    </row>
    <row r="3151" spans="1:9" x14ac:dyDescent="0.2">
      <c r="A3151" s="977"/>
      <c r="B3151" s="979"/>
      <c r="C3151" s="1069"/>
      <c r="D3151" s="1072"/>
      <c r="E3151" s="1070"/>
      <c r="F3151" s="1066"/>
      <c r="G3151" s="1067"/>
      <c r="I3151" s="2"/>
    </row>
    <row r="3152" spans="1:9" x14ac:dyDescent="0.2">
      <c r="A3152" s="977"/>
      <c r="B3152" s="979"/>
      <c r="C3152" s="1069"/>
      <c r="D3152" s="1072"/>
      <c r="E3152" s="1070"/>
      <c r="F3152" s="1066"/>
      <c r="G3152" s="1067"/>
      <c r="I3152" s="2"/>
    </row>
    <row r="3153" spans="1:9" x14ac:dyDescent="0.2">
      <c r="A3153" s="977"/>
      <c r="B3153" s="979"/>
      <c r="C3153" s="1069"/>
      <c r="D3153" s="1072"/>
      <c r="E3153" s="1070"/>
      <c r="F3153" s="1066"/>
      <c r="G3153" s="1067"/>
      <c r="I3153" s="2"/>
    </row>
    <row r="3154" spans="1:9" x14ac:dyDescent="0.2">
      <c r="A3154" s="977"/>
      <c r="B3154" s="979"/>
      <c r="C3154" s="1069"/>
      <c r="D3154" s="1072"/>
      <c r="E3154" s="1070"/>
      <c r="F3154" s="1066"/>
      <c r="G3154" s="1067"/>
      <c r="I3154" s="2"/>
    </row>
    <row r="3155" spans="1:9" x14ac:dyDescent="0.2">
      <c r="A3155" s="977"/>
      <c r="B3155" s="979"/>
      <c r="C3155" s="1069"/>
      <c r="D3155" s="1072"/>
      <c r="E3155" s="1070"/>
      <c r="F3155" s="1066"/>
      <c r="G3155" s="1067"/>
      <c r="I3155" s="2"/>
    </row>
    <row r="3156" spans="1:9" x14ac:dyDescent="0.2">
      <c r="A3156" s="977"/>
      <c r="B3156" s="979"/>
      <c r="C3156" s="1069"/>
      <c r="D3156" s="1072"/>
      <c r="E3156" s="1070"/>
      <c r="F3156" s="1066"/>
      <c r="G3156" s="1067"/>
      <c r="I3156" s="2"/>
    </row>
    <row r="3157" spans="1:9" x14ac:dyDescent="0.2">
      <c r="A3157" s="977"/>
      <c r="B3157" s="979"/>
      <c r="C3157" s="1069"/>
      <c r="D3157" s="1072"/>
      <c r="E3157" s="1070"/>
      <c r="F3157" s="1066"/>
      <c r="G3157" s="1067"/>
      <c r="I3157" s="2"/>
    </row>
    <row r="3158" spans="1:9" x14ac:dyDescent="0.2">
      <c r="A3158" s="977"/>
      <c r="B3158" s="979"/>
      <c r="C3158" s="1069"/>
      <c r="D3158" s="1072"/>
      <c r="E3158" s="1070"/>
      <c r="F3158" s="1066"/>
      <c r="G3158" s="1067"/>
      <c r="I3158" s="2"/>
    </row>
    <row r="3159" spans="1:9" x14ac:dyDescent="0.2">
      <c r="A3159" s="977"/>
      <c r="B3159" s="979"/>
      <c r="C3159" s="1069"/>
      <c r="D3159" s="1072"/>
      <c r="E3159" s="1070"/>
      <c r="F3159" s="1066"/>
      <c r="G3159" s="1067"/>
      <c r="I3159" s="2"/>
    </row>
    <row r="3160" spans="1:9" x14ac:dyDescent="0.2">
      <c r="A3160" s="977"/>
      <c r="B3160" s="979"/>
      <c r="C3160" s="1069"/>
      <c r="D3160" s="1072"/>
      <c r="E3160" s="1070"/>
      <c r="F3160" s="1066"/>
      <c r="G3160" s="1067"/>
      <c r="I3160" s="2"/>
    </row>
    <row r="3161" spans="1:9" x14ac:dyDescent="0.2">
      <c r="A3161" s="977"/>
      <c r="B3161" s="979"/>
      <c r="C3161" s="1069"/>
      <c r="D3161" s="1072"/>
      <c r="E3161" s="1070"/>
      <c r="F3161" s="1066"/>
      <c r="G3161" s="1067"/>
      <c r="I3161" s="2"/>
    </row>
    <row r="3162" spans="1:9" x14ac:dyDescent="0.2">
      <c r="A3162" s="977"/>
      <c r="B3162" s="979"/>
      <c r="C3162" s="1069"/>
      <c r="D3162" s="1072"/>
      <c r="E3162" s="1070"/>
      <c r="F3162" s="1066"/>
      <c r="G3162" s="1067"/>
      <c r="I3162" s="2"/>
    </row>
    <row r="3163" spans="1:9" x14ac:dyDescent="0.2">
      <c r="A3163" s="977"/>
      <c r="B3163" s="979"/>
      <c r="C3163" s="1069"/>
      <c r="D3163" s="1072"/>
      <c r="E3163" s="1070"/>
      <c r="F3163" s="1066"/>
      <c r="G3163" s="1067"/>
      <c r="I3163" s="2"/>
    </row>
    <row r="3164" spans="1:9" x14ac:dyDescent="0.2">
      <c r="A3164" s="977"/>
      <c r="B3164" s="979"/>
      <c r="C3164" s="1069"/>
      <c r="D3164" s="1072"/>
      <c r="E3164" s="1070"/>
      <c r="F3164" s="1066"/>
      <c r="G3164" s="1067"/>
      <c r="I3164" s="2"/>
    </row>
    <row r="3165" spans="1:9" x14ac:dyDescent="0.2">
      <c r="A3165" s="977"/>
      <c r="B3165" s="979"/>
      <c r="C3165" s="1069"/>
      <c r="D3165" s="1072"/>
      <c r="E3165" s="1070"/>
      <c r="F3165" s="1066"/>
      <c r="G3165" s="1067"/>
      <c r="I3165" s="2"/>
    </row>
    <row r="3166" spans="1:9" x14ac:dyDescent="0.2">
      <c r="A3166" s="977"/>
      <c r="B3166" s="979"/>
      <c r="C3166" s="1069"/>
      <c r="D3166" s="1072"/>
      <c r="E3166" s="1070"/>
      <c r="F3166" s="1066"/>
      <c r="G3166" s="1067"/>
      <c r="I3166" s="2"/>
    </row>
    <row r="3167" spans="1:9" x14ac:dyDescent="0.2">
      <c r="A3167" s="977"/>
      <c r="B3167" s="979"/>
      <c r="C3167" s="1069"/>
      <c r="D3167" s="1072"/>
      <c r="E3167" s="1070"/>
      <c r="F3167" s="1066"/>
      <c r="G3167" s="1067"/>
      <c r="I3167" s="2"/>
    </row>
    <row r="3168" spans="1:9" x14ac:dyDescent="0.2">
      <c r="A3168" s="977"/>
      <c r="B3168" s="979"/>
      <c r="C3168" s="1069"/>
      <c r="D3168" s="1072"/>
      <c r="E3168" s="1070"/>
      <c r="F3168" s="1066"/>
      <c r="G3168" s="1067"/>
      <c r="I3168" s="2"/>
    </row>
    <row r="3169" spans="1:9" x14ac:dyDescent="0.2">
      <c r="A3169" s="977"/>
      <c r="B3169" s="979"/>
      <c r="C3169" s="1069"/>
      <c r="D3169" s="1072"/>
      <c r="E3169" s="1070"/>
      <c r="F3169" s="1066"/>
      <c r="G3169" s="1067"/>
      <c r="I3169" s="2"/>
    </row>
    <row r="3170" spans="1:9" x14ac:dyDescent="0.2">
      <c r="A3170" s="977"/>
      <c r="B3170" s="979"/>
      <c r="C3170" s="1069"/>
      <c r="D3170" s="1072"/>
      <c r="E3170" s="1070"/>
      <c r="F3170" s="1066"/>
      <c r="G3170" s="1067"/>
      <c r="I3170" s="2"/>
    </row>
    <row r="3171" spans="1:9" x14ac:dyDescent="0.2">
      <c r="A3171" s="977"/>
      <c r="B3171" s="979"/>
      <c r="C3171" s="1069"/>
      <c r="D3171" s="1072"/>
      <c r="E3171" s="1070"/>
      <c r="F3171" s="1066"/>
      <c r="G3171" s="1067"/>
      <c r="I3171" s="2"/>
    </row>
    <row r="3172" spans="1:9" x14ac:dyDescent="0.2">
      <c r="A3172" s="977"/>
      <c r="B3172" s="979"/>
      <c r="C3172" s="1069"/>
      <c r="D3172" s="1072"/>
      <c r="E3172" s="1070"/>
      <c r="F3172" s="1066"/>
      <c r="G3172" s="1067"/>
      <c r="I3172" s="2"/>
    </row>
    <row r="3173" spans="1:9" x14ac:dyDescent="0.2">
      <c r="A3173" s="977"/>
      <c r="B3173" s="979"/>
      <c r="C3173" s="1069"/>
      <c r="D3173" s="1072"/>
      <c r="E3173" s="1070"/>
      <c r="F3173" s="1066"/>
      <c r="G3173" s="1067"/>
      <c r="I3173" s="2"/>
    </row>
    <row r="3174" spans="1:9" x14ac:dyDescent="0.2">
      <c r="A3174" s="977"/>
      <c r="B3174" s="979"/>
      <c r="C3174" s="1069"/>
      <c r="D3174" s="1072"/>
      <c r="E3174" s="1070"/>
      <c r="F3174" s="1066"/>
      <c r="G3174" s="1067"/>
      <c r="I3174" s="2"/>
    </row>
    <row r="3175" spans="1:9" x14ac:dyDescent="0.2">
      <c r="A3175" s="977"/>
      <c r="B3175" s="979"/>
      <c r="C3175" s="1069"/>
      <c r="D3175" s="1072"/>
      <c r="E3175" s="1070"/>
      <c r="F3175" s="1066"/>
      <c r="G3175" s="1067"/>
      <c r="I3175" s="2"/>
    </row>
    <row r="3176" spans="1:9" x14ac:dyDescent="0.2">
      <c r="A3176" s="977"/>
      <c r="B3176" s="979"/>
      <c r="C3176" s="1069"/>
      <c r="D3176" s="1072"/>
      <c r="E3176" s="1070"/>
      <c r="F3176" s="1066"/>
      <c r="G3176" s="1067"/>
      <c r="I3176" s="2"/>
    </row>
    <row r="3177" spans="1:9" x14ac:dyDescent="0.2">
      <c r="A3177" s="977"/>
      <c r="B3177" s="979"/>
      <c r="C3177" s="1069"/>
      <c r="D3177" s="1072"/>
      <c r="E3177" s="1070"/>
      <c r="F3177" s="1066"/>
      <c r="G3177" s="1067"/>
      <c r="I3177" s="2"/>
    </row>
    <row r="3178" spans="1:9" x14ac:dyDescent="0.2">
      <c r="A3178" s="977"/>
      <c r="B3178" s="979"/>
      <c r="C3178" s="1069"/>
      <c r="D3178" s="1072"/>
      <c r="E3178" s="1070"/>
      <c r="F3178" s="1066"/>
      <c r="G3178" s="1067"/>
      <c r="I3178" s="2"/>
    </row>
    <row r="3179" spans="1:9" x14ac:dyDescent="0.2">
      <c r="A3179" s="977"/>
      <c r="B3179" s="979"/>
      <c r="C3179" s="1069"/>
      <c r="D3179" s="1072"/>
      <c r="E3179" s="1070"/>
      <c r="F3179" s="1066"/>
      <c r="G3179" s="1067"/>
      <c r="I3179" s="2"/>
    </row>
    <row r="3180" spans="1:9" x14ac:dyDescent="0.2">
      <c r="A3180" s="977"/>
      <c r="B3180" s="979"/>
      <c r="C3180" s="1069"/>
      <c r="D3180" s="1072"/>
      <c r="E3180" s="1070"/>
      <c r="F3180" s="1066"/>
      <c r="G3180" s="1067"/>
      <c r="I3180" s="2"/>
    </row>
    <row r="3181" spans="1:9" x14ac:dyDescent="0.2">
      <c r="A3181" s="977"/>
      <c r="B3181" s="979"/>
      <c r="C3181" s="1069"/>
      <c r="D3181" s="1072"/>
      <c r="E3181" s="1070"/>
      <c r="F3181" s="1066"/>
      <c r="G3181" s="1067"/>
      <c r="I3181" s="2"/>
    </row>
    <row r="3182" spans="1:9" x14ac:dyDescent="0.2">
      <c r="A3182" s="977"/>
      <c r="B3182" s="979"/>
      <c r="C3182" s="1069"/>
      <c r="D3182" s="1072"/>
      <c r="E3182" s="1070"/>
      <c r="F3182" s="1066"/>
      <c r="G3182" s="1067"/>
      <c r="I3182" s="2"/>
    </row>
    <row r="3183" spans="1:9" x14ac:dyDescent="0.2">
      <c r="A3183" s="977"/>
      <c r="B3183" s="979"/>
      <c r="C3183" s="1069"/>
      <c r="D3183" s="1072"/>
      <c r="E3183" s="1070"/>
      <c r="F3183" s="1066"/>
      <c r="G3183" s="1067"/>
      <c r="I3183" s="2"/>
    </row>
    <row r="3184" spans="1:9" x14ac:dyDescent="0.2">
      <c r="A3184" s="977"/>
      <c r="B3184" s="979"/>
      <c r="C3184" s="1069"/>
      <c r="D3184" s="1072"/>
      <c r="E3184" s="1070"/>
      <c r="F3184" s="1066"/>
      <c r="G3184" s="1067"/>
      <c r="I3184" s="2"/>
    </row>
    <row r="3185" spans="1:9" x14ac:dyDescent="0.2">
      <c r="A3185" s="977"/>
      <c r="B3185" s="979"/>
      <c r="C3185" s="1069"/>
      <c r="D3185" s="1072"/>
      <c r="E3185" s="1070"/>
      <c r="F3185" s="1066"/>
      <c r="G3185" s="1067"/>
      <c r="I3185" s="2"/>
    </row>
    <row r="3186" spans="1:9" x14ac:dyDescent="0.2">
      <c r="A3186" s="977"/>
      <c r="B3186" s="979"/>
      <c r="C3186" s="1069"/>
      <c r="D3186" s="1072"/>
      <c r="E3186" s="1070"/>
      <c r="F3186" s="1066"/>
      <c r="G3186" s="1067"/>
      <c r="I3186" s="2"/>
    </row>
    <row r="3187" spans="1:9" x14ac:dyDescent="0.2">
      <c r="A3187" s="977"/>
      <c r="B3187" s="979"/>
      <c r="C3187" s="1069"/>
      <c r="D3187" s="1072"/>
      <c r="E3187" s="1070"/>
      <c r="F3187" s="1066"/>
      <c r="G3187" s="1067"/>
      <c r="I3187" s="2"/>
    </row>
    <row r="3188" spans="1:9" x14ac:dyDescent="0.2">
      <c r="A3188" s="977"/>
      <c r="B3188" s="979"/>
      <c r="C3188" s="1069"/>
      <c r="D3188" s="1072"/>
      <c r="E3188" s="1070"/>
      <c r="F3188" s="1066"/>
      <c r="G3188" s="1067"/>
      <c r="I3188" s="2"/>
    </row>
    <row r="3189" spans="1:9" x14ac:dyDescent="0.2">
      <c r="A3189" s="977"/>
      <c r="B3189" s="979"/>
      <c r="C3189" s="1069"/>
      <c r="D3189" s="1072"/>
      <c r="E3189" s="1070"/>
      <c r="F3189" s="1066"/>
      <c r="G3189" s="1067"/>
      <c r="I3189" s="2"/>
    </row>
    <row r="3190" spans="1:9" x14ac:dyDescent="0.2">
      <c r="A3190" s="977"/>
      <c r="B3190" s="979"/>
      <c r="C3190" s="1069"/>
      <c r="D3190" s="1072"/>
      <c r="E3190" s="1070"/>
      <c r="F3190" s="1066"/>
      <c r="G3190" s="1067"/>
      <c r="I3190" s="2"/>
    </row>
    <row r="3191" spans="1:9" x14ac:dyDescent="0.2">
      <c r="A3191" s="977"/>
      <c r="B3191" s="979"/>
      <c r="C3191" s="1069"/>
      <c r="D3191" s="1072"/>
      <c r="E3191" s="1070"/>
      <c r="F3191" s="1066"/>
      <c r="G3191" s="1067"/>
      <c r="I3191" s="2"/>
    </row>
    <row r="3192" spans="1:9" x14ac:dyDescent="0.2">
      <c r="A3192" s="977"/>
      <c r="B3192" s="979"/>
      <c r="C3192" s="1069"/>
      <c r="D3192" s="1072"/>
      <c r="E3192" s="1070"/>
      <c r="F3192" s="1066"/>
      <c r="G3192" s="1067"/>
      <c r="I3192" s="2"/>
    </row>
    <row r="3193" spans="1:9" x14ac:dyDescent="0.2">
      <c r="A3193" s="977"/>
      <c r="B3193" s="979"/>
      <c r="C3193" s="1069"/>
      <c r="D3193" s="1072"/>
      <c r="E3193" s="1070"/>
      <c r="F3193" s="1066"/>
      <c r="G3193" s="1067"/>
      <c r="I3193" s="2"/>
    </row>
    <row r="3194" spans="1:9" x14ac:dyDescent="0.2">
      <c r="A3194" s="977"/>
      <c r="B3194" s="979"/>
      <c r="C3194" s="1069"/>
      <c r="D3194" s="1072"/>
      <c r="E3194" s="1070"/>
      <c r="F3194" s="1066"/>
      <c r="G3194" s="1067"/>
      <c r="I3194" s="2"/>
    </row>
    <row r="3195" spans="1:9" x14ac:dyDescent="0.2">
      <c r="A3195" s="977"/>
      <c r="B3195" s="979"/>
      <c r="C3195" s="1069"/>
      <c r="D3195" s="1072"/>
      <c r="E3195" s="1070"/>
      <c r="F3195" s="1066"/>
      <c r="G3195" s="1067"/>
      <c r="I3195" s="2"/>
    </row>
    <row r="3196" spans="1:9" x14ac:dyDescent="0.2">
      <c r="A3196" s="977"/>
      <c r="B3196" s="979"/>
      <c r="C3196" s="1069"/>
      <c r="D3196" s="1072"/>
      <c r="E3196" s="1070"/>
      <c r="F3196" s="1066"/>
      <c r="G3196" s="1067"/>
      <c r="I3196" s="2"/>
    </row>
    <row r="3197" spans="1:9" x14ac:dyDescent="0.2">
      <c r="A3197" s="977"/>
      <c r="B3197" s="979"/>
      <c r="C3197" s="1069"/>
      <c r="D3197" s="1072"/>
      <c r="E3197" s="1070"/>
      <c r="F3197" s="1066"/>
      <c r="G3197" s="1067"/>
      <c r="I3197" s="2"/>
    </row>
    <row r="3198" spans="1:9" x14ac:dyDescent="0.2">
      <c r="A3198" s="977"/>
      <c r="B3198" s="979"/>
      <c r="C3198" s="1069"/>
      <c r="D3198" s="1072"/>
      <c r="E3198" s="1070"/>
      <c r="F3198" s="1066"/>
      <c r="G3198" s="1067"/>
      <c r="I3198" s="2"/>
    </row>
    <row r="3199" spans="1:9" x14ac:dyDescent="0.2">
      <c r="A3199" s="977"/>
      <c r="B3199" s="979"/>
      <c r="C3199" s="1069"/>
      <c r="D3199" s="1072"/>
      <c r="E3199" s="1070"/>
      <c r="F3199" s="1066"/>
      <c r="G3199" s="1067"/>
      <c r="I3199" s="2"/>
    </row>
    <row r="3200" spans="1:9" x14ac:dyDescent="0.2">
      <c r="A3200" s="977"/>
      <c r="B3200" s="979"/>
      <c r="C3200" s="1069"/>
      <c r="D3200" s="1072"/>
      <c r="E3200" s="1070"/>
      <c r="F3200" s="1066"/>
      <c r="G3200" s="1067"/>
      <c r="I3200" s="2"/>
    </row>
    <row r="3201" spans="1:9" x14ac:dyDescent="0.2">
      <c r="A3201" s="977"/>
      <c r="B3201" s="979"/>
      <c r="C3201" s="1069"/>
      <c r="D3201" s="1072"/>
      <c r="E3201" s="1070"/>
      <c r="F3201" s="1066"/>
      <c r="G3201" s="1067"/>
      <c r="I3201" s="2"/>
    </row>
    <row r="3202" spans="1:9" x14ac:dyDescent="0.2">
      <c r="A3202" s="977"/>
      <c r="B3202" s="979"/>
      <c r="C3202" s="1069"/>
      <c r="D3202" s="1072"/>
      <c r="E3202" s="1070"/>
      <c r="F3202" s="1066"/>
      <c r="G3202" s="1067"/>
      <c r="I3202" s="2"/>
    </row>
    <row r="3203" spans="1:9" x14ac:dyDescent="0.2">
      <c r="A3203" s="977"/>
      <c r="B3203" s="979"/>
      <c r="C3203" s="1069"/>
      <c r="D3203" s="1072"/>
      <c r="E3203" s="1070"/>
      <c r="F3203" s="1066"/>
      <c r="G3203" s="1067"/>
      <c r="I3203" s="2"/>
    </row>
    <row r="3204" spans="1:9" x14ac:dyDescent="0.2">
      <c r="A3204" s="977"/>
      <c r="B3204" s="979"/>
      <c r="C3204" s="1069"/>
      <c r="D3204" s="1072"/>
      <c r="E3204" s="1070"/>
      <c r="F3204" s="1066"/>
      <c r="G3204" s="1067"/>
      <c r="I3204" s="2"/>
    </row>
    <row r="3205" spans="1:9" x14ac:dyDescent="0.2">
      <c r="A3205" s="977"/>
      <c r="B3205" s="979"/>
      <c r="C3205" s="1069"/>
      <c r="D3205" s="1072"/>
      <c r="E3205" s="1070"/>
      <c r="F3205" s="1066"/>
      <c r="G3205" s="1067"/>
      <c r="I3205" s="2"/>
    </row>
    <row r="3206" spans="1:9" x14ac:dyDescent="0.2">
      <c r="A3206" s="977"/>
      <c r="B3206" s="979"/>
      <c r="C3206" s="1069"/>
      <c r="D3206" s="1072"/>
      <c r="E3206" s="1070"/>
      <c r="F3206" s="1066"/>
      <c r="G3206" s="1067"/>
      <c r="I3206" s="2"/>
    </row>
    <row r="3207" spans="1:9" x14ac:dyDescent="0.2">
      <c r="A3207" s="977"/>
      <c r="B3207" s="979"/>
      <c r="C3207" s="1069"/>
      <c r="D3207" s="1072"/>
      <c r="E3207" s="1070"/>
      <c r="F3207" s="1066"/>
      <c r="G3207" s="1067"/>
      <c r="I3207" s="2"/>
    </row>
    <row r="3208" spans="1:9" x14ac:dyDescent="0.2">
      <c r="A3208" s="977"/>
      <c r="B3208" s="979"/>
      <c r="C3208" s="1069"/>
      <c r="D3208" s="1072"/>
      <c r="E3208" s="1070"/>
      <c r="F3208" s="1066"/>
      <c r="G3208" s="1067"/>
      <c r="I3208" s="2"/>
    </row>
    <row r="3209" spans="1:9" x14ac:dyDescent="0.2">
      <c r="A3209" s="977"/>
      <c r="B3209" s="979"/>
      <c r="C3209" s="1069"/>
      <c r="D3209" s="1072"/>
      <c r="E3209" s="1070"/>
      <c r="F3209" s="1066"/>
      <c r="G3209" s="1067"/>
      <c r="I3209" s="2"/>
    </row>
    <row r="3210" spans="1:9" x14ac:dyDescent="0.2">
      <c r="A3210" s="977"/>
      <c r="B3210" s="979"/>
      <c r="C3210" s="1069"/>
      <c r="D3210" s="1072"/>
      <c r="E3210" s="1070"/>
      <c r="F3210" s="1066"/>
      <c r="G3210" s="1067"/>
      <c r="I3210" s="2"/>
    </row>
    <row r="3211" spans="1:9" x14ac:dyDescent="0.2">
      <c r="A3211" s="977"/>
      <c r="B3211" s="979"/>
      <c r="C3211" s="1069"/>
      <c r="D3211" s="1072"/>
      <c r="E3211" s="1070"/>
      <c r="F3211" s="1066"/>
      <c r="G3211" s="1067"/>
      <c r="I3211" s="2"/>
    </row>
    <row r="3212" spans="1:9" x14ac:dyDescent="0.2">
      <c r="A3212" s="977"/>
      <c r="B3212" s="979"/>
      <c r="C3212" s="1069"/>
      <c r="D3212" s="1072"/>
      <c r="E3212" s="1070"/>
      <c r="F3212" s="1066"/>
      <c r="G3212" s="1067"/>
      <c r="I3212" s="2"/>
    </row>
    <row r="3213" spans="1:9" x14ac:dyDescent="0.2">
      <c r="A3213" s="977"/>
      <c r="B3213" s="979"/>
      <c r="C3213" s="1069"/>
      <c r="D3213" s="1072"/>
      <c r="E3213" s="1070"/>
      <c r="F3213" s="1066"/>
      <c r="G3213" s="1067"/>
      <c r="I3213" s="2"/>
    </row>
    <row r="3214" spans="1:9" x14ac:dyDescent="0.2">
      <c r="A3214" s="977"/>
      <c r="B3214" s="979"/>
      <c r="C3214" s="1069"/>
      <c r="D3214" s="1072"/>
      <c r="E3214" s="1070"/>
      <c r="F3214" s="1066"/>
      <c r="G3214" s="1067"/>
      <c r="I3214" s="2"/>
    </row>
    <row r="3215" spans="1:9" x14ac:dyDescent="0.2">
      <c r="A3215" s="977"/>
      <c r="B3215" s="979"/>
      <c r="C3215" s="1069"/>
      <c r="D3215" s="1072"/>
      <c r="E3215" s="1070"/>
      <c r="F3215" s="1066"/>
      <c r="G3215" s="1067"/>
      <c r="I3215" s="2"/>
    </row>
    <row r="3216" spans="1:9" x14ac:dyDescent="0.2">
      <c r="A3216" s="977"/>
      <c r="B3216" s="979"/>
      <c r="C3216" s="1069"/>
      <c r="D3216" s="1072"/>
      <c r="E3216" s="1070"/>
      <c r="F3216" s="1066"/>
      <c r="G3216" s="1067"/>
      <c r="I3216" s="2"/>
    </row>
    <row r="3217" spans="1:9" x14ac:dyDescent="0.2">
      <c r="A3217" s="977"/>
      <c r="B3217" s="979"/>
      <c r="C3217" s="1069"/>
      <c r="D3217" s="1072"/>
      <c r="E3217" s="1070"/>
      <c r="F3217" s="1066"/>
      <c r="G3217" s="1067"/>
      <c r="I3217" s="2"/>
    </row>
    <row r="3218" spans="1:9" x14ac:dyDescent="0.2">
      <c r="A3218" s="977"/>
      <c r="B3218" s="979"/>
      <c r="C3218" s="1069"/>
      <c r="D3218" s="1072"/>
      <c r="E3218" s="1070"/>
      <c r="F3218" s="1066"/>
      <c r="G3218" s="1067"/>
      <c r="I3218" s="2"/>
    </row>
    <row r="3219" spans="1:9" x14ac:dyDescent="0.2">
      <c r="A3219" s="977"/>
      <c r="B3219" s="979"/>
      <c r="C3219" s="1069"/>
      <c r="D3219" s="1072"/>
      <c r="E3219" s="1070"/>
      <c r="F3219" s="1066"/>
      <c r="G3219" s="1067"/>
      <c r="I3219" s="2"/>
    </row>
    <row r="3220" spans="1:9" x14ac:dyDescent="0.2">
      <c r="A3220" s="977"/>
      <c r="B3220" s="979"/>
      <c r="C3220" s="1069"/>
      <c r="D3220" s="1072"/>
      <c r="E3220" s="1070"/>
      <c r="F3220" s="1066"/>
      <c r="G3220" s="1067"/>
      <c r="I3220" s="2"/>
    </row>
    <row r="3221" spans="1:9" x14ac:dyDescent="0.2">
      <c r="A3221" s="977"/>
      <c r="B3221" s="979"/>
      <c r="C3221" s="1069"/>
      <c r="D3221" s="1072"/>
      <c r="E3221" s="1070"/>
      <c r="F3221" s="1066"/>
      <c r="G3221" s="1067"/>
      <c r="I3221" s="2"/>
    </row>
    <row r="3222" spans="1:9" x14ac:dyDescent="0.2">
      <c r="A3222" s="977"/>
      <c r="B3222" s="979"/>
      <c r="C3222" s="1069"/>
      <c r="D3222" s="1072"/>
      <c r="E3222" s="1070"/>
      <c r="F3222" s="1066"/>
      <c r="G3222" s="1067"/>
      <c r="I3222" s="2"/>
    </row>
    <row r="3223" spans="1:9" x14ac:dyDescent="0.2">
      <c r="A3223" s="977"/>
      <c r="B3223" s="979"/>
      <c r="C3223" s="1069"/>
      <c r="D3223" s="1072"/>
      <c r="E3223" s="1070"/>
      <c r="F3223" s="1066"/>
      <c r="G3223" s="1067"/>
      <c r="I3223" s="2"/>
    </row>
    <row r="3224" spans="1:9" x14ac:dyDescent="0.2">
      <c r="A3224" s="977"/>
      <c r="B3224" s="979"/>
      <c r="C3224" s="1069"/>
      <c r="D3224" s="1072"/>
      <c r="E3224" s="1070"/>
      <c r="F3224" s="1066"/>
      <c r="G3224" s="1067"/>
      <c r="I3224" s="2"/>
    </row>
    <row r="3225" spans="1:9" x14ac:dyDescent="0.2">
      <c r="A3225" s="977"/>
      <c r="B3225" s="979"/>
      <c r="C3225" s="1069"/>
      <c r="D3225" s="1072"/>
      <c r="E3225" s="1070"/>
      <c r="F3225" s="1066"/>
      <c r="G3225" s="1067"/>
      <c r="I3225" s="2"/>
    </row>
    <row r="3226" spans="1:9" x14ac:dyDescent="0.2">
      <c r="A3226" s="977"/>
      <c r="B3226" s="979"/>
      <c r="C3226" s="1069"/>
      <c r="D3226" s="1072"/>
      <c r="E3226" s="1070"/>
      <c r="F3226" s="1066"/>
      <c r="G3226" s="1067"/>
      <c r="I3226" s="2"/>
    </row>
    <row r="3227" spans="1:9" x14ac:dyDescent="0.2">
      <c r="A3227" s="977"/>
      <c r="B3227" s="979"/>
      <c r="C3227" s="1069"/>
      <c r="D3227" s="1072"/>
      <c r="E3227" s="1070"/>
      <c r="F3227" s="1066"/>
      <c r="G3227" s="1067"/>
      <c r="I3227" s="2"/>
    </row>
    <row r="3228" spans="1:9" x14ac:dyDescent="0.2">
      <c r="A3228" s="977"/>
      <c r="B3228" s="979"/>
      <c r="C3228" s="1069"/>
      <c r="D3228" s="1072"/>
      <c r="E3228" s="1070"/>
      <c r="F3228" s="1066"/>
      <c r="G3228" s="1067"/>
      <c r="I3228" s="2"/>
    </row>
    <row r="3229" spans="1:9" x14ac:dyDescent="0.2">
      <c r="A3229" s="977"/>
      <c r="B3229" s="979"/>
      <c r="C3229" s="1069"/>
      <c r="D3229" s="1072"/>
      <c r="E3229" s="1070"/>
      <c r="F3229" s="1066"/>
      <c r="G3229" s="1067"/>
      <c r="I3229" s="2"/>
    </row>
    <row r="3230" spans="1:9" x14ac:dyDescent="0.2">
      <c r="A3230" s="977"/>
      <c r="B3230" s="979"/>
      <c r="C3230" s="1069"/>
      <c r="D3230" s="1072"/>
      <c r="E3230" s="1070"/>
      <c r="F3230" s="1066"/>
      <c r="G3230" s="1067"/>
      <c r="I3230" s="2"/>
    </row>
    <row r="3231" spans="1:9" x14ac:dyDescent="0.2">
      <c r="A3231" s="977"/>
      <c r="B3231" s="979"/>
      <c r="C3231" s="1069"/>
      <c r="D3231" s="1072"/>
      <c r="E3231" s="1070"/>
      <c r="F3231" s="1066"/>
      <c r="G3231" s="1067"/>
      <c r="I3231" s="2"/>
    </row>
    <row r="3232" spans="1:9" x14ac:dyDescent="0.2">
      <c r="A3232" s="977"/>
      <c r="B3232" s="979"/>
      <c r="C3232" s="1069"/>
      <c r="D3232" s="1072"/>
      <c r="E3232" s="1070"/>
      <c r="F3232" s="1066"/>
      <c r="G3232" s="1067"/>
      <c r="I3232" s="2"/>
    </row>
    <row r="3233" spans="1:9" x14ac:dyDescent="0.2">
      <c r="A3233" s="977"/>
      <c r="B3233" s="979"/>
      <c r="C3233" s="1069"/>
      <c r="D3233" s="1072"/>
      <c r="E3233" s="1070"/>
      <c r="F3233" s="1066"/>
      <c r="G3233" s="1067"/>
      <c r="I3233" s="2"/>
    </row>
    <row r="3234" spans="1:9" x14ac:dyDescent="0.2">
      <c r="A3234" s="977"/>
      <c r="B3234" s="979"/>
      <c r="C3234" s="1069"/>
      <c r="D3234" s="1072"/>
      <c r="E3234" s="1070"/>
      <c r="F3234" s="1066"/>
      <c r="G3234" s="1067"/>
      <c r="I3234" s="2"/>
    </row>
    <row r="3235" spans="1:9" x14ac:dyDescent="0.2">
      <c r="A3235" s="977"/>
      <c r="B3235" s="979"/>
      <c r="C3235" s="1069"/>
      <c r="D3235" s="1072"/>
      <c r="E3235" s="1070"/>
      <c r="F3235" s="1066"/>
      <c r="G3235" s="1067"/>
      <c r="I3235" s="2"/>
    </row>
    <row r="3236" spans="1:9" x14ac:dyDescent="0.2">
      <c r="A3236" s="977"/>
      <c r="B3236" s="979"/>
      <c r="C3236" s="1069"/>
      <c r="D3236" s="1072"/>
      <c r="E3236" s="1070"/>
      <c r="F3236" s="1066"/>
      <c r="G3236" s="1067"/>
      <c r="I3236" s="2"/>
    </row>
    <row r="3237" spans="1:9" x14ac:dyDescent="0.2">
      <c r="A3237" s="977"/>
      <c r="B3237" s="979"/>
      <c r="C3237" s="1069"/>
      <c r="D3237" s="1072"/>
      <c r="E3237" s="1070"/>
      <c r="F3237" s="1066"/>
      <c r="G3237" s="1067"/>
      <c r="I3237" s="2"/>
    </row>
    <row r="3238" spans="1:9" x14ac:dyDescent="0.2">
      <c r="A3238" s="977"/>
      <c r="B3238" s="979"/>
      <c r="C3238" s="1069"/>
      <c r="D3238" s="1072"/>
      <c r="E3238" s="1070"/>
      <c r="F3238" s="1066"/>
      <c r="G3238" s="1067"/>
      <c r="I3238" s="2"/>
    </row>
    <row r="3239" spans="1:9" x14ac:dyDescent="0.2">
      <c r="A3239" s="977"/>
      <c r="B3239" s="979"/>
      <c r="C3239" s="1069"/>
      <c r="D3239" s="1072"/>
      <c r="E3239" s="1070"/>
      <c r="F3239" s="1066"/>
      <c r="G3239" s="1067"/>
      <c r="I3239" s="2"/>
    </row>
    <row r="3240" spans="1:9" x14ac:dyDescent="0.2">
      <c r="A3240" s="977"/>
      <c r="B3240" s="979"/>
      <c r="C3240" s="1069"/>
      <c r="D3240" s="1072"/>
      <c r="E3240" s="1070"/>
      <c r="F3240" s="1066"/>
      <c r="G3240" s="1067"/>
      <c r="I3240" s="2"/>
    </row>
    <row r="3241" spans="1:9" x14ac:dyDescent="0.2">
      <c r="A3241" s="977"/>
      <c r="B3241" s="979"/>
      <c r="C3241" s="1069"/>
      <c r="D3241" s="1072"/>
      <c r="E3241" s="1070"/>
      <c r="F3241" s="1066"/>
      <c r="G3241" s="1067"/>
      <c r="I3241" s="2"/>
    </row>
    <row r="3242" spans="1:9" x14ac:dyDescent="0.2">
      <c r="A3242" s="977"/>
      <c r="B3242" s="979"/>
      <c r="C3242" s="1069"/>
      <c r="D3242" s="1072"/>
      <c r="E3242" s="1070"/>
      <c r="F3242" s="1066"/>
      <c r="G3242" s="1067"/>
      <c r="I3242" s="2"/>
    </row>
    <row r="3243" spans="1:9" x14ac:dyDescent="0.2">
      <c r="A3243" s="977"/>
      <c r="B3243" s="979"/>
      <c r="C3243" s="1069"/>
      <c r="D3243" s="1072"/>
      <c r="E3243" s="1070"/>
      <c r="F3243" s="1066"/>
      <c r="G3243" s="1067"/>
      <c r="I3243" s="2"/>
    </row>
    <row r="3244" spans="1:9" x14ac:dyDescent="0.2">
      <c r="A3244" s="977"/>
      <c r="B3244" s="979"/>
      <c r="C3244" s="1069"/>
      <c r="D3244" s="1072"/>
      <c r="E3244" s="1070"/>
      <c r="F3244" s="1066"/>
      <c r="G3244" s="1067"/>
      <c r="I3244" s="2"/>
    </row>
    <row r="3245" spans="1:9" x14ac:dyDescent="0.2">
      <c r="A3245" s="977"/>
      <c r="B3245" s="979"/>
      <c r="C3245" s="1069"/>
      <c r="D3245" s="1072"/>
      <c r="E3245" s="1070"/>
      <c r="F3245" s="1066"/>
      <c r="G3245" s="1067"/>
      <c r="I3245" s="2"/>
    </row>
    <row r="3246" spans="1:9" x14ac:dyDescent="0.2">
      <c r="A3246" s="977"/>
      <c r="B3246" s="979"/>
      <c r="C3246" s="1069"/>
      <c r="D3246" s="1072"/>
      <c r="E3246" s="1070"/>
      <c r="F3246" s="1066"/>
      <c r="G3246" s="1067"/>
      <c r="I3246" s="2"/>
    </row>
    <row r="3247" spans="1:9" x14ac:dyDescent="0.2">
      <c r="A3247" s="977"/>
      <c r="B3247" s="979"/>
      <c r="C3247" s="1069"/>
      <c r="D3247" s="1072"/>
      <c r="E3247" s="1070"/>
      <c r="F3247" s="1066"/>
      <c r="G3247" s="1067"/>
      <c r="I3247" s="2"/>
    </row>
    <row r="3248" spans="1:9" x14ac:dyDescent="0.2">
      <c r="A3248" s="977"/>
      <c r="B3248" s="979"/>
      <c r="C3248" s="1069"/>
      <c r="D3248" s="1072"/>
      <c r="E3248" s="1070"/>
      <c r="F3248" s="1066"/>
      <c r="G3248" s="1067"/>
      <c r="I3248" s="2"/>
    </row>
    <row r="3249" spans="1:9" x14ac:dyDescent="0.2">
      <c r="A3249" s="977"/>
      <c r="B3249" s="979"/>
      <c r="C3249" s="1069"/>
      <c r="D3249" s="1072"/>
      <c r="E3249" s="1070"/>
      <c r="F3249" s="1066"/>
      <c r="G3249" s="1067"/>
      <c r="I3249" s="2"/>
    </row>
    <row r="3250" spans="1:9" x14ac:dyDescent="0.2">
      <c r="A3250" s="977"/>
      <c r="B3250" s="979"/>
      <c r="C3250" s="1069"/>
      <c r="D3250" s="1072"/>
      <c r="E3250" s="1070"/>
      <c r="F3250" s="1066"/>
      <c r="G3250" s="1067"/>
      <c r="I3250" s="2"/>
    </row>
    <row r="3251" spans="1:9" x14ac:dyDescent="0.2">
      <c r="A3251" s="977"/>
      <c r="B3251" s="979"/>
      <c r="C3251" s="1069"/>
      <c r="D3251" s="1072"/>
      <c r="E3251" s="1070"/>
      <c r="F3251" s="1066"/>
      <c r="G3251" s="1067"/>
      <c r="I3251" s="2"/>
    </row>
    <row r="3252" spans="1:9" x14ac:dyDescent="0.2">
      <c r="A3252" s="977"/>
      <c r="B3252" s="979"/>
      <c r="C3252" s="1069"/>
      <c r="D3252" s="1072"/>
      <c r="E3252" s="1070"/>
      <c r="F3252" s="1066"/>
      <c r="G3252" s="1067"/>
      <c r="I3252" s="2"/>
    </row>
    <row r="3253" spans="1:9" x14ac:dyDescent="0.2">
      <c r="A3253" s="977"/>
      <c r="B3253" s="979"/>
      <c r="C3253" s="1069"/>
      <c r="D3253" s="1072"/>
      <c r="E3253" s="1070"/>
      <c r="F3253" s="1066"/>
      <c r="G3253" s="1067"/>
      <c r="I3253" s="2"/>
    </row>
    <row r="3254" spans="1:9" x14ac:dyDescent="0.2">
      <c r="A3254" s="977"/>
      <c r="B3254" s="979"/>
      <c r="C3254" s="1069"/>
      <c r="D3254" s="1072"/>
      <c r="E3254" s="1070"/>
      <c r="F3254" s="1066"/>
      <c r="G3254" s="1067"/>
      <c r="I3254" s="2"/>
    </row>
    <row r="3255" spans="1:9" x14ac:dyDescent="0.2">
      <c r="A3255" s="977"/>
      <c r="B3255" s="979"/>
      <c r="C3255" s="1069"/>
      <c r="D3255" s="1072"/>
      <c r="E3255" s="1070"/>
      <c r="F3255" s="1066"/>
      <c r="G3255" s="1067"/>
      <c r="I3255" s="2"/>
    </row>
    <row r="3256" spans="1:9" x14ac:dyDescent="0.2">
      <c r="A3256" s="977"/>
      <c r="B3256" s="979"/>
      <c r="C3256" s="1069"/>
      <c r="D3256" s="1072"/>
      <c r="E3256" s="1070"/>
      <c r="F3256" s="1066"/>
      <c r="G3256" s="1067"/>
      <c r="I3256" s="2"/>
    </row>
    <row r="3257" spans="1:9" x14ac:dyDescent="0.2">
      <c r="A3257" s="977"/>
      <c r="B3257" s="979"/>
      <c r="C3257" s="1069"/>
      <c r="D3257" s="1072"/>
      <c r="E3257" s="1070"/>
      <c r="F3257" s="1066"/>
      <c r="G3257" s="1067"/>
      <c r="I3257" s="2"/>
    </row>
    <row r="3258" spans="1:9" x14ac:dyDescent="0.2">
      <c r="A3258" s="977"/>
      <c r="B3258" s="979"/>
      <c r="C3258" s="1069"/>
      <c r="D3258" s="1072"/>
      <c r="E3258" s="1070"/>
      <c r="F3258" s="1066"/>
      <c r="G3258" s="1067"/>
      <c r="I3258" s="2"/>
    </row>
    <row r="3259" spans="1:9" x14ac:dyDescent="0.2">
      <c r="A3259" s="977"/>
      <c r="B3259" s="979"/>
      <c r="C3259" s="1069"/>
      <c r="D3259" s="1072"/>
      <c r="E3259" s="1070"/>
      <c r="F3259" s="1066"/>
      <c r="G3259" s="1067"/>
      <c r="I3259" s="2"/>
    </row>
    <row r="3260" spans="1:9" x14ac:dyDescent="0.2">
      <c r="A3260" s="977"/>
      <c r="B3260" s="979"/>
      <c r="C3260" s="1069"/>
      <c r="D3260" s="1072"/>
      <c r="E3260" s="1070"/>
      <c r="F3260" s="1066"/>
      <c r="G3260" s="1067"/>
      <c r="I3260" s="2"/>
    </row>
    <row r="3261" spans="1:9" x14ac:dyDescent="0.2">
      <c r="A3261" s="977"/>
      <c r="B3261" s="979"/>
      <c r="C3261" s="1069"/>
      <c r="D3261" s="1072"/>
      <c r="E3261" s="1070"/>
      <c r="F3261" s="1066"/>
      <c r="G3261" s="1067"/>
      <c r="I3261" s="2"/>
    </row>
    <row r="3262" spans="1:9" x14ac:dyDescent="0.2">
      <c r="A3262" s="977"/>
      <c r="B3262" s="979"/>
      <c r="C3262" s="1069"/>
      <c r="D3262" s="1072"/>
      <c r="E3262" s="1070"/>
      <c r="F3262" s="1066"/>
      <c r="G3262" s="1067"/>
      <c r="I3262" s="2"/>
    </row>
    <row r="3263" spans="1:9" x14ac:dyDescent="0.2">
      <c r="A3263" s="977"/>
      <c r="B3263" s="979"/>
      <c r="C3263" s="1069"/>
      <c r="D3263" s="1072"/>
      <c r="E3263" s="1070"/>
      <c r="F3263" s="1066"/>
      <c r="G3263" s="1067"/>
      <c r="I3263" s="2"/>
    </row>
    <row r="3264" spans="1:9" x14ac:dyDescent="0.2">
      <c r="A3264" s="977"/>
      <c r="B3264" s="979"/>
      <c r="C3264" s="1069"/>
      <c r="D3264" s="1072"/>
      <c r="E3264" s="1070"/>
      <c r="F3264" s="1066"/>
      <c r="G3264" s="1067"/>
      <c r="I3264" s="2"/>
    </row>
    <row r="3265" spans="1:9" x14ac:dyDescent="0.2">
      <c r="A3265" s="977"/>
      <c r="B3265" s="979"/>
      <c r="C3265" s="1069"/>
      <c r="D3265" s="1072"/>
      <c r="E3265" s="1070"/>
      <c r="F3265" s="1066"/>
      <c r="G3265" s="1067"/>
      <c r="I3265" s="2"/>
    </row>
    <row r="3266" spans="1:9" x14ac:dyDescent="0.2">
      <c r="A3266" s="977"/>
      <c r="B3266" s="979"/>
      <c r="C3266" s="1069"/>
      <c r="D3266" s="1072"/>
      <c r="E3266" s="1070"/>
      <c r="F3266" s="1066"/>
      <c r="G3266" s="1067"/>
      <c r="I3266" s="2"/>
    </row>
    <row r="3267" spans="1:9" x14ac:dyDescent="0.2">
      <c r="A3267" s="977"/>
      <c r="B3267" s="979"/>
      <c r="C3267" s="1069"/>
      <c r="D3267" s="1072"/>
      <c r="E3267" s="1070"/>
      <c r="F3267" s="1066"/>
      <c r="G3267" s="1067"/>
      <c r="I3267" s="2"/>
    </row>
    <row r="3268" spans="1:9" x14ac:dyDescent="0.2">
      <c r="A3268" s="977"/>
      <c r="B3268" s="979"/>
      <c r="C3268" s="1069"/>
      <c r="D3268" s="1072"/>
      <c r="E3268" s="1070"/>
      <c r="F3268" s="1066"/>
      <c r="G3268" s="1067"/>
      <c r="I3268" s="2"/>
    </row>
    <row r="3269" spans="1:9" x14ac:dyDescent="0.2">
      <c r="A3269" s="977"/>
      <c r="B3269" s="979"/>
      <c r="C3269" s="1069"/>
      <c r="D3269" s="1072"/>
      <c r="E3269" s="1070"/>
      <c r="F3269" s="1066"/>
      <c r="G3269" s="1067"/>
      <c r="I3269" s="2"/>
    </row>
    <row r="3270" spans="1:9" x14ac:dyDescent="0.2">
      <c r="A3270" s="977"/>
      <c r="B3270" s="979"/>
      <c r="C3270" s="1069"/>
      <c r="D3270" s="1072"/>
      <c r="E3270" s="1070"/>
      <c r="F3270" s="1066"/>
      <c r="G3270" s="1067"/>
      <c r="I3270" s="2"/>
    </row>
    <row r="3271" spans="1:9" x14ac:dyDescent="0.2">
      <c r="A3271" s="977"/>
      <c r="B3271" s="979"/>
      <c r="C3271" s="1069"/>
      <c r="D3271" s="1072"/>
      <c r="E3271" s="1070"/>
      <c r="F3271" s="1066"/>
      <c r="G3271" s="1067"/>
      <c r="I3271" s="2"/>
    </row>
    <row r="3272" spans="1:9" x14ac:dyDescent="0.2">
      <c r="A3272" s="977"/>
      <c r="B3272" s="979"/>
      <c r="C3272" s="1069"/>
      <c r="D3272" s="1072"/>
      <c r="E3272" s="1070"/>
      <c r="F3272" s="1066"/>
      <c r="G3272" s="1067"/>
      <c r="I3272" s="2"/>
    </row>
    <row r="3273" spans="1:9" x14ac:dyDescent="0.2">
      <c r="A3273" s="977"/>
      <c r="B3273" s="979"/>
      <c r="C3273" s="1069"/>
      <c r="D3273" s="1072"/>
      <c r="E3273" s="1070"/>
      <c r="F3273" s="1066"/>
      <c r="G3273" s="1067"/>
      <c r="I3273" s="2"/>
    </row>
    <row r="3274" spans="1:9" x14ac:dyDescent="0.2">
      <c r="A3274" s="977"/>
      <c r="B3274" s="979"/>
      <c r="C3274" s="1069"/>
      <c r="D3274" s="1072"/>
      <c r="E3274" s="1070"/>
      <c r="F3274" s="1066"/>
      <c r="G3274" s="1067"/>
      <c r="I3274" s="2"/>
    </row>
    <row r="3275" spans="1:9" x14ac:dyDescent="0.2">
      <c r="A3275" s="977"/>
      <c r="B3275" s="979"/>
      <c r="C3275" s="1069"/>
      <c r="D3275" s="1072"/>
      <c r="E3275" s="1070"/>
      <c r="F3275" s="1066"/>
      <c r="G3275" s="1067"/>
      <c r="I3275" s="2"/>
    </row>
    <row r="3276" spans="1:9" x14ac:dyDescent="0.2">
      <c r="A3276" s="977"/>
      <c r="B3276" s="979"/>
      <c r="C3276" s="1069"/>
      <c r="D3276" s="1072"/>
      <c r="E3276" s="1070"/>
      <c r="F3276" s="1066"/>
      <c r="G3276" s="1067"/>
      <c r="I3276" s="2"/>
    </row>
    <row r="3277" spans="1:9" x14ac:dyDescent="0.2">
      <c r="A3277" s="977"/>
      <c r="B3277" s="979"/>
      <c r="C3277" s="1069"/>
      <c r="D3277" s="1072"/>
      <c r="E3277" s="1070"/>
      <c r="F3277" s="1066"/>
      <c r="G3277" s="1067"/>
      <c r="I3277" s="2"/>
    </row>
    <row r="3278" spans="1:9" x14ac:dyDescent="0.2">
      <c r="A3278" s="977"/>
      <c r="B3278" s="979"/>
      <c r="C3278" s="1069"/>
      <c r="D3278" s="1072"/>
      <c r="E3278" s="1070"/>
      <c r="F3278" s="1066"/>
      <c r="G3278" s="1067"/>
      <c r="I3278" s="2"/>
    </row>
    <row r="3279" spans="1:9" x14ac:dyDescent="0.2">
      <c r="A3279" s="977"/>
      <c r="B3279" s="979"/>
      <c r="C3279" s="1069"/>
      <c r="D3279" s="1072"/>
      <c r="E3279" s="1070"/>
      <c r="F3279" s="1066"/>
      <c r="G3279" s="1067"/>
      <c r="I3279" s="2"/>
    </row>
    <row r="3280" spans="1:9" x14ac:dyDescent="0.2">
      <c r="A3280" s="977"/>
      <c r="B3280" s="979"/>
      <c r="C3280" s="1069"/>
      <c r="D3280" s="1072"/>
      <c r="E3280" s="1070"/>
      <c r="F3280" s="1066"/>
      <c r="G3280" s="1067"/>
      <c r="I3280" s="2"/>
    </row>
    <row r="3281" spans="1:9" x14ac:dyDescent="0.2">
      <c r="A3281" s="977"/>
      <c r="B3281" s="979"/>
      <c r="C3281" s="1069"/>
      <c r="D3281" s="1072"/>
      <c r="E3281" s="1070"/>
      <c r="F3281" s="1066"/>
      <c r="G3281" s="1067"/>
      <c r="I3281" s="2"/>
    </row>
    <row r="3282" spans="1:9" x14ac:dyDescent="0.2">
      <c r="A3282" s="977"/>
      <c r="B3282" s="979"/>
      <c r="C3282" s="1069"/>
      <c r="D3282" s="1072"/>
      <c r="E3282" s="1070"/>
      <c r="F3282" s="1066"/>
      <c r="G3282" s="1067"/>
      <c r="I3282" s="2"/>
    </row>
    <row r="3283" spans="1:9" x14ac:dyDescent="0.2">
      <c r="A3283" s="977"/>
      <c r="B3283" s="979"/>
      <c r="C3283" s="1069"/>
      <c r="D3283" s="1072"/>
      <c r="E3283" s="1070"/>
      <c r="F3283" s="1066"/>
      <c r="G3283" s="1067"/>
      <c r="I3283" s="2"/>
    </row>
    <row r="3284" spans="1:9" x14ac:dyDescent="0.2">
      <c r="A3284" s="977"/>
      <c r="B3284" s="979"/>
      <c r="C3284" s="1069"/>
      <c r="D3284" s="1072"/>
      <c r="E3284" s="1070"/>
      <c r="F3284" s="1066"/>
      <c r="G3284" s="1067"/>
      <c r="I3284" s="2"/>
    </row>
    <row r="3285" spans="1:9" x14ac:dyDescent="0.2">
      <c r="A3285" s="977"/>
      <c r="B3285" s="979"/>
      <c r="C3285" s="1069"/>
      <c r="D3285" s="1072"/>
      <c r="E3285" s="1070"/>
      <c r="F3285" s="1066"/>
      <c r="G3285" s="1067"/>
      <c r="I3285" s="2"/>
    </row>
    <row r="3286" spans="1:9" x14ac:dyDescent="0.2">
      <c r="A3286" s="977"/>
      <c r="B3286" s="979"/>
      <c r="C3286" s="1069"/>
      <c r="D3286" s="1072"/>
      <c r="E3286" s="1070"/>
      <c r="F3286" s="1066"/>
      <c r="G3286" s="1067"/>
      <c r="I3286" s="2"/>
    </row>
    <row r="3287" spans="1:9" x14ac:dyDescent="0.2">
      <c r="A3287" s="977"/>
      <c r="B3287" s="979"/>
      <c r="C3287" s="1069"/>
      <c r="D3287" s="1072"/>
      <c r="E3287" s="1070"/>
      <c r="F3287" s="1066"/>
      <c r="G3287" s="1067"/>
      <c r="I3287" s="2"/>
    </row>
    <row r="3288" spans="1:9" x14ac:dyDescent="0.2">
      <c r="A3288" s="977"/>
      <c r="B3288" s="979"/>
      <c r="C3288" s="1069"/>
      <c r="D3288" s="1072"/>
      <c r="E3288" s="1070"/>
      <c r="F3288" s="1066"/>
      <c r="G3288" s="1067"/>
      <c r="I3288" s="2"/>
    </row>
    <row r="3289" spans="1:9" x14ac:dyDescent="0.2">
      <c r="A3289" s="977"/>
      <c r="B3289" s="979"/>
      <c r="C3289" s="1069"/>
      <c r="D3289" s="1072"/>
      <c r="E3289" s="1070"/>
      <c r="F3289" s="1066"/>
      <c r="G3289" s="1067"/>
      <c r="I3289" s="2"/>
    </row>
    <row r="3290" spans="1:9" x14ac:dyDescent="0.2">
      <c r="A3290" s="977"/>
      <c r="B3290" s="979"/>
      <c r="C3290" s="1069"/>
      <c r="D3290" s="1072"/>
      <c r="E3290" s="1070"/>
      <c r="F3290" s="1066"/>
      <c r="G3290" s="1067"/>
      <c r="I3290" s="2"/>
    </row>
    <row r="3291" spans="1:9" x14ac:dyDescent="0.2">
      <c r="A3291" s="977"/>
      <c r="B3291" s="979"/>
      <c r="C3291" s="1069"/>
      <c r="D3291" s="1072"/>
      <c r="E3291" s="1070"/>
      <c r="F3291" s="1066"/>
      <c r="G3291" s="1067"/>
      <c r="I3291" s="2"/>
    </row>
    <row r="3292" spans="1:9" x14ac:dyDescent="0.2">
      <c r="A3292" s="977"/>
      <c r="B3292" s="979"/>
      <c r="C3292" s="1069"/>
      <c r="D3292" s="1072"/>
      <c r="E3292" s="1070"/>
      <c r="F3292" s="1066"/>
      <c r="G3292" s="1067"/>
      <c r="I3292" s="2"/>
    </row>
    <row r="3293" spans="1:9" x14ac:dyDescent="0.2">
      <c r="A3293" s="977"/>
      <c r="B3293" s="979"/>
      <c r="C3293" s="1069"/>
      <c r="D3293" s="1072"/>
      <c r="E3293" s="1070"/>
      <c r="F3293" s="1066"/>
      <c r="G3293" s="1067"/>
      <c r="I3293" s="2"/>
    </row>
    <row r="3294" spans="1:9" x14ac:dyDescent="0.2">
      <c r="A3294" s="977"/>
      <c r="B3294" s="979"/>
      <c r="C3294" s="1069"/>
      <c r="D3294" s="1072"/>
      <c r="E3294" s="1070"/>
      <c r="F3294" s="1066"/>
      <c r="G3294" s="1067"/>
      <c r="I3294" s="2"/>
    </row>
    <row r="3295" spans="1:9" x14ac:dyDescent="0.2">
      <c r="A3295" s="977"/>
      <c r="B3295" s="979"/>
      <c r="C3295" s="1069"/>
      <c r="D3295" s="1072"/>
      <c r="E3295" s="1070"/>
      <c r="F3295" s="1066"/>
      <c r="G3295" s="1067"/>
      <c r="I3295" s="2"/>
    </row>
    <row r="3296" spans="1:9" x14ac:dyDescent="0.2">
      <c r="A3296" s="977"/>
      <c r="B3296" s="979"/>
      <c r="C3296" s="1069"/>
      <c r="D3296" s="1072"/>
      <c r="E3296" s="1070"/>
      <c r="F3296" s="1066"/>
      <c r="G3296" s="1067"/>
      <c r="I3296" s="2"/>
    </row>
    <row r="3297" spans="1:9" x14ac:dyDescent="0.2">
      <c r="A3297" s="977"/>
      <c r="B3297" s="979"/>
      <c r="C3297" s="1069"/>
      <c r="D3297" s="1072"/>
      <c r="E3297" s="1070"/>
      <c r="F3297" s="1066"/>
      <c r="G3297" s="1067"/>
      <c r="I3297" s="2"/>
    </row>
    <row r="3298" spans="1:9" x14ac:dyDescent="0.2">
      <c r="A3298" s="977"/>
      <c r="B3298" s="979"/>
      <c r="C3298" s="1069"/>
      <c r="D3298" s="1072"/>
      <c r="E3298" s="1070"/>
      <c r="F3298" s="1066"/>
      <c r="G3298" s="1067"/>
      <c r="I3298" s="2"/>
    </row>
    <row r="3299" spans="1:9" x14ac:dyDescent="0.2">
      <c r="A3299" s="977"/>
      <c r="B3299" s="979"/>
      <c r="C3299" s="1069"/>
      <c r="D3299" s="1072"/>
      <c r="E3299" s="1070"/>
      <c r="F3299" s="1066"/>
      <c r="G3299" s="1067"/>
      <c r="I3299" s="2"/>
    </row>
    <row r="3300" spans="1:9" x14ac:dyDescent="0.2">
      <c r="A3300" s="977"/>
      <c r="B3300" s="979"/>
      <c r="C3300" s="1069"/>
      <c r="D3300" s="1072"/>
      <c r="E3300" s="1070"/>
      <c r="F3300" s="1066"/>
      <c r="G3300" s="1067"/>
      <c r="I3300" s="2"/>
    </row>
    <row r="3301" spans="1:9" x14ac:dyDescent="0.2">
      <c r="A3301" s="977"/>
      <c r="B3301" s="979"/>
      <c r="C3301" s="1069"/>
      <c r="D3301" s="1072"/>
      <c r="E3301" s="1070"/>
      <c r="F3301" s="1066"/>
      <c r="G3301" s="1067"/>
      <c r="I3301" s="2"/>
    </row>
    <row r="3302" spans="1:9" x14ac:dyDescent="0.2">
      <c r="A3302" s="977"/>
      <c r="B3302" s="979"/>
      <c r="C3302" s="1069"/>
      <c r="D3302" s="1072"/>
      <c r="E3302" s="1070"/>
      <c r="F3302" s="1066"/>
      <c r="G3302" s="1067"/>
      <c r="I3302" s="2"/>
    </row>
    <row r="3303" spans="1:9" x14ac:dyDescent="0.2">
      <c r="A3303" s="977"/>
      <c r="B3303" s="979"/>
      <c r="C3303" s="1069"/>
      <c r="D3303" s="1072"/>
      <c r="E3303" s="1070"/>
      <c r="F3303" s="1066"/>
      <c r="G3303" s="1067"/>
      <c r="I3303" s="2"/>
    </row>
    <row r="3304" spans="1:9" x14ac:dyDescent="0.2">
      <c r="A3304" s="977"/>
      <c r="B3304" s="979"/>
      <c r="C3304" s="1069"/>
      <c r="D3304" s="1072"/>
      <c r="E3304" s="1070"/>
      <c r="F3304" s="1066"/>
      <c r="G3304" s="1067"/>
      <c r="I3304" s="2"/>
    </row>
    <row r="3305" spans="1:9" x14ac:dyDescent="0.2">
      <c r="A3305" s="977"/>
      <c r="B3305" s="979"/>
      <c r="C3305" s="1069"/>
      <c r="D3305" s="1072"/>
      <c r="E3305" s="1070"/>
      <c r="F3305" s="1066"/>
      <c r="G3305" s="1067"/>
      <c r="I3305" s="2"/>
    </row>
    <row r="3306" spans="1:9" x14ac:dyDescent="0.2">
      <c r="A3306" s="977"/>
      <c r="B3306" s="979"/>
      <c r="C3306" s="1069"/>
      <c r="D3306" s="1072"/>
      <c r="E3306" s="1070"/>
      <c r="F3306" s="1066"/>
      <c r="G3306" s="1067"/>
      <c r="I3306" s="2"/>
    </row>
    <row r="3307" spans="1:9" x14ac:dyDescent="0.2">
      <c r="A3307" s="977"/>
      <c r="B3307" s="979"/>
      <c r="C3307" s="1069"/>
      <c r="D3307" s="1072"/>
      <c r="E3307" s="1070"/>
      <c r="F3307" s="1066"/>
      <c r="G3307" s="1067"/>
      <c r="I3307" s="2"/>
    </row>
    <row r="3308" spans="1:9" x14ac:dyDescent="0.2">
      <c r="A3308" s="977"/>
      <c r="B3308" s="979"/>
      <c r="C3308" s="1069"/>
      <c r="D3308" s="1072"/>
      <c r="E3308" s="1070"/>
      <c r="F3308" s="1066"/>
      <c r="G3308" s="1067"/>
      <c r="I3308" s="2"/>
    </row>
    <row r="3309" spans="1:9" x14ac:dyDescent="0.2">
      <c r="A3309" s="977"/>
      <c r="B3309" s="979"/>
      <c r="C3309" s="1069"/>
      <c r="D3309" s="1072"/>
      <c r="E3309" s="1070"/>
      <c r="F3309" s="1066"/>
      <c r="G3309" s="1067"/>
      <c r="I3309" s="2"/>
    </row>
    <row r="3310" spans="1:9" x14ac:dyDescent="0.2">
      <c r="A3310" s="977"/>
      <c r="B3310" s="979"/>
      <c r="C3310" s="1069"/>
      <c r="D3310" s="1072"/>
      <c r="E3310" s="1070"/>
      <c r="F3310" s="1066"/>
      <c r="G3310" s="1067"/>
      <c r="I3310" s="2"/>
    </row>
    <row r="3311" spans="1:9" x14ac:dyDescent="0.2">
      <c r="A3311" s="977"/>
      <c r="B3311" s="979"/>
      <c r="C3311" s="1069"/>
      <c r="D3311" s="1072"/>
      <c r="E3311" s="1070"/>
      <c r="F3311" s="1066"/>
      <c r="G3311" s="1067"/>
      <c r="I3311" s="2"/>
    </row>
    <row r="3312" spans="1:9" x14ac:dyDescent="0.2">
      <c r="A3312" s="977"/>
      <c r="B3312" s="979"/>
      <c r="C3312" s="1069"/>
      <c r="D3312" s="1072"/>
      <c r="E3312" s="1070"/>
      <c r="F3312" s="1066"/>
      <c r="G3312" s="1067"/>
      <c r="I3312" s="2"/>
    </row>
    <row r="3313" spans="1:9" x14ac:dyDescent="0.2">
      <c r="A3313" s="977"/>
      <c r="B3313" s="979"/>
      <c r="C3313" s="1069"/>
      <c r="D3313" s="1072"/>
      <c r="E3313" s="1070"/>
      <c r="F3313" s="1066"/>
      <c r="G3313" s="1067"/>
      <c r="I3313" s="2"/>
    </row>
    <row r="3314" spans="1:9" x14ac:dyDescent="0.2">
      <c r="A3314" s="977"/>
      <c r="B3314" s="979"/>
      <c r="C3314" s="1069"/>
      <c r="D3314" s="1072"/>
      <c r="E3314" s="1070"/>
      <c r="F3314" s="1066"/>
      <c r="G3314" s="1067"/>
      <c r="I3314" s="2"/>
    </row>
    <row r="3315" spans="1:9" x14ac:dyDescent="0.2">
      <c r="A3315" s="977"/>
      <c r="B3315" s="979"/>
      <c r="C3315" s="1069"/>
      <c r="D3315" s="1072"/>
      <c r="E3315" s="1070"/>
      <c r="F3315" s="1066"/>
      <c r="G3315" s="1067"/>
      <c r="I3315" s="2"/>
    </row>
    <row r="3316" spans="1:9" x14ac:dyDescent="0.2">
      <c r="A3316" s="977"/>
      <c r="B3316" s="979"/>
      <c r="C3316" s="1069"/>
      <c r="D3316" s="1072"/>
      <c r="E3316" s="1070"/>
      <c r="F3316" s="1066"/>
      <c r="G3316" s="1067"/>
      <c r="I3316" s="2"/>
    </row>
    <row r="3317" spans="1:9" x14ac:dyDescent="0.2">
      <c r="A3317" s="977"/>
      <c r="B3317" s="979"/>
      <c r="C3317" s="1069"/>
      <c r="D3317" s="1072"/>
      <c r="E3317" s="1070"/>
      <c r="F3317" s="1066"/>
      <c r="G3317" s="1067"/>
      <c r="I3317" s="2"/>
    </row>
    <row r="3318" spans="1:9" x14ac:dyDescent="0.2">
      <c r="A3318" s="977"/>
      <c r="B3318" s="979"/>
      <c r="C3318" s="1069"/>
      <c r="D3318" s="1072"/>
      <c r="E3318" s="1070"/>
      <c r="F3318" s="1066"/>
      <c r="G3318" s="1067"/>
      <c r="I3318" s="2"/>
    </row>
    <row r="3319" spans="1:9" x14ac:dyDescent="0.2">
      <c r="A3319" s="977"/>
      <c r="B3319" s="979"/>
      <c r="C3319" s="1069"/>
      <c r="D3319" s="1072"/>
      <c r="E3319" s="1070"/>
      <c r="F3319" s="1066"/>
      <c r="G3319" s="1067"/>
      <c r="I3319" s="2"/>
    </row>
    <row r="3320" spans="1:9" x14ac:dyDescent="0.2">
      <c r="A3320" s="977"/>
      <c r="B3320" s="979"/>
      <c r="C3320" s="1069"/>
      <c r="D3320" s="1072"/>
      <c r="E3320" s="1070"/>
      <c r="F3320" s="1066"/>
      <c r="G3320" s="1067"/>
      <c r="I3320" s="2"/>
    </row>
    <row r="3321" spans="1:9" x14ac:dyDescent="0.2">
      <c r="A3321" s="977"/>
      <c r="B3321" s="979"/>
      <c r="C3321" s="1069"/>
      <c r="D3321" s="1072"/>
      <c r="E3321" s="1070"/>
      <c r="F3321" s="1066"/>
      <c r="G3321" s="1067"/>
      <c r="I3321" s="2"/>
    </row>
    <row r="3322" spans="1:9" x14ac:dyDescent="0.2">
      <c r="A3322" s="977"/>
      <c r="B3322" s="979"/>
      <c r="C3322" s="1069"/>
      <c r="D3322" s="1072"/>
      <c r="E3322" s="1070"/>
      <c r="F3322" s="1066"/>
      <c r="G3322" s="1067"/>
      <c r="I3322" s="2"/>
    </row>
    <row r="3323" spans="1:9" x14ac:dyDescent="0.2">
      <c r="A3323" s="977"/>
      <c r="B3323" s="979"/>
      <c r="C3323" s="1069"/>
      <c r="D3323" s="1072"/>
      <c r="E3323" s="1070"/>
      <c r="F3323" s="1066"/>
      <c r="G3323" s="1067"/>
      <c r="I3323" s="2"/>
    </row>
    <row r="3324" spans="1:9" x14ac:dyDescent="0.2">
      <c r="A3324" s="977"/>
      <c r="B3324" s="979"/>
      <c r="C3324" s="1069"/>
      <c r="D3324" s="1072"/>
      <c r="E3324" s="1070"/>
      <c r="F3324" s="1066"/>
      <c r="G3324" s="1067"/>
      <c r="I3324" s="2"/>
    </row>
    <row r="3325" spans="1:9" x14ac:dyDescent="0.2">
      <c r="A3325" s="977"/>
      <c r="B3325" s="979"/>
      <c r="C3325" s="1069"/>
      <c r="D3325" s="1072"/>
      <c r="E3325" s="1070"/>
      <c r="F3325" s="1066"/>
      <c r="G3325" s="1067"/>
      <c r="I3325" s="2"/>
    </row>
    <row r="3326" spans="1:9" x14ac:dyDescent="0.2">
      <c r="A3326" s="977"/>
      <c r="B3326" s="979"/>
      <c r="C3326" s="1069"/>
      <c r="D3326" s="1072"/>
      <c r="E3326" s="1070"/>
      <c r="F3326" s="1066"/>
      <c r="G3326" s="1067"/>
      <c r="I3326" s="2"/>
    </row>
    <row r="3327" spans="1:9" x14ac:dyDescent="0.2">
      <c r="A3327" s="977"/>
      <c r="B3327" s="979"/>
      <c r="C3327" s="1069"/>
      <c r="D3327" s="1072"/>
      <c r="E3327" s="1070"/>
      <c r="F3327" s="1066"/>
      <c r="G3327" s="1067"/>
      <c r="I3327" s="2"/>
    </row>
    <row r="3328" spans="1:9" x14ac:dyDescent="0.2">
      <c r="A3328" s="977"/>
      <c r="B3328" s="979"/>
      <c r="C3328" s="1069"/>
      <c r="D3328" s="1072"/>
      <c r="E3328" s="1070"/>
      <c r="F3328" s="1066"/>
      <c r="G3328" s="1067"/>
      <c r="I3328" s="2"/>
    </row>
    <row r="3329" spans="1:9" x14ac:dyDescent="0.2">
      <c r="A3329" s="977"/>
      <c r="B3329" s="979"/>
      <c r="C3329" s="1069"/>
      <c r="D3329" s="1072"/>
      <c r="E3329" s="1070"/>
      <c r="F3329" s="1066"/>
      <c r="G3329" s="1067"/>
      <c r="I3329" s="2"/>
    </row>
    <row r="3330" spans="1:9" x14ac:dyDescent="0.2">
      <c r="A3330" s="977"/>
      <c r="B3330" s="979"/>
      <c r="C3330" s="1069"/>
      <c r="D3330" s="1072"/>
      <c r="E3330" s="1070"/>
      <c r="F3330" s="1066"/>
      <c r="G3330" s="1067"/>
      <c r="I3330" s="2"/>
    </row>
    <row r="3331" spans="1:9" x14ac:dyDescent="0.2">
      <c r="A3331" s="977"/>
      <c r="B3331" s="979"/>
      <c r="C3331" s="1069"/>
      <c r="D3331" s="1072"/>
      <c r="E3331" s="1070"/>
      <c r="F3331" s="1066"/>
      <c r="G3331" s="1067"/>
      <c r="I3331" s="2"/>
    </row>
    <row r="3332" spans="1:9" x14ac:dyDescent="0.2">
      <c r="A3332" s="977"/>
      <c r="B3332" s="979"/>
      <c r="C3332" s="1069"/>
      <c r="D3332" s="1072"/>
      <c r="E3332" s="1070"/>
      <c r="F3332" s="1066"/>
      <c r="G3332" s="1067"/>
      <c r="I3332" s="2"/>
    </row>
    <row r="3333" spans="1:9" x14ac:dyDescent="0.2">
      <c r="A3333" s="977"/>
      <c r="B3333" s="979"/>
      <c r="C3333" s="1069"/>
      <c r="D3333" s="1072"/>
      <c r="E3333" s="1070"/>
      <c r="F3333" s="1066"/>
      <c r="G3333" s="1067"/>
      <c r="I3333" s="2"/>
    </row>
    <row r="3334" spans="1:9" x14ac:dyDescent="0.2">
      <c r="A3334" s="977"/>
      <c r="B3334" s="979"/>
      <c r="C3334" s="1069"/>
      <c r="D3334" s="1072"/>
      <c r="E3334" s="1070"/>
      <c r="F3334" s="1066"/>
      <c r="G3334" s="1067"/>
      <c r="I3334" s="2"/>
    </row>
    <row r="3335" spans="1:9" x14ac:dyDescent="0.2">
      <c r="A3335" s="977"/>
      <c r="B3335" s="979"/>
      <c r="C3335" s="1069"/>
      <c r="D3335" s="1072"/>
      <c r="E3335" s="1070"/>
      <c r="F3335" s="1066"/>
      <c r="G3335" s="1067"/>
      <c r="I3335" s="2"/>
    </row>
    <row r="3336" spans="1:9" x14ac:dyDescent="0.2">
      <c r="A3336" s="977"/>
      <c r="B3336" s="979"/>
      <c r="C3336" s="1069"/>
      <c r="D3336" s="1072"/>
      <c r="E3336" s="1070"/>
      <c r="F3336" s="1066"/>
      <c r="G3336" s="1067"/>
      <c r="I3336" s="2"/>
    </row>
    <row r="3337" spans="1:9" x14ac:dyDescent="0.2">
      <c r="A3337" s="977"/>
      <c r="B3337" s="979"/>
      <c r="C3337" s="1069"/>
      <c r="D3337" s="1072"/>
      <c r="E3337" s="1070"/>
      <c r="F3337" s="1066"/>
      <c r="G3337" s="1067"/>
      <c r="I3337" s="2"/>
    </row>
    <row r="3338" spans="1:9" x14ac:dyDescent="0.2">
      <c r="A3338" s="977"/>
      <c r="B3338" s="979"/>
      <c r="C3338" s="1069"/>
      <c r="D3338" s="1072"/>
      <c r="E3338" s="1070"/>
      <c r="F3338" s="1066"/>
      <c r="G3338" s="1067"/>
      <c r="I3338" s="2"/>
    </row>
    <row r="3339" spans="1:9" x14ac:dyDescent="0.2">
      <c r="A3339" s="977"/>
      <c r="B3339" s="979"/>
      <c r="C3339" s="1069"/>
      <c r="D3339" s="1072"/>
      <c r="E3339" s="1070"/>
      <c r="F3339" s="1066"/>
      <c r="G3339" s="1067"/>
      <c r="I3339" s="2"/>
    </row>
    <row r="3340" spans="1:9" x14ac:dyDescent="0.2">
      <c r="A3340" s="977"/>
      <c r="B3340" s="979"/>
      <c r="C3340" s="1069"/>
      <c r="D3340" s="1072"/>
      <c r="E3340" s="1070"/>
      <c r="F3340" s="1066"/>
      <c r="G3340" s="1067"/>
      <c r="I3340" s="2"/>
    </row>
    <row r="3341" spans="1:9" x14ac:dyDescent="0.2">
      <c r="A3341" s="977"/>
      <c r="B3341" s="979"/>
      <c r="C3341" s="1069"/>
      <c r="D3341" s="1072"/>
      <c r="E3341" s="1070"/>
      <c r="F3341" s="1066"/>
      <c r="G3341" s="1067"/>
      <c r="I3341" s="2"/>
    </row>
    <row r="3342" spans="1:9" x14ac:dyDescent="0.2">
      <c r="A3342" s="977"/>
      <c r="B3342" s="979"/>
      <c r="C3342" s="1069"/>
      <c r="D3342" s="1072"/>
      <c r="E3342" s="1070"/>
      <c r="F3342" s="1066"/>
      <c r="G3342" s="1067"/>
      <c r="I3342" s="2"/>
    </row>
    <row r="3343" spans="1:9" x14ac:dyDescent="0.2">
      <c r="A3343" s="977"/>
      <c r="B3343" s="979"/>
      <c r="C3343" s="1069"/>
      <c r="D3343" s="1072"/>
      <c r="E3343" s="1070"/>
      <c r="F3343" s="1066"/>
      <c r="G3343" s="1067"/>
      <c r="I3343" s="2"/>
    </row>
    <row r="3344" spans="1:9" x14ac:dyDescent="0.2">
      <c r="A3344" s="977"/>
      <c r="B3344" s="979"/>
      <c r="C3344" s="1069"/>
      <c r="D3344" s="1072"/>
      <c r="E3344" s="1070"/>
      <c r="F3344" s="1066"/>
      <c r="G3344" s="1067"/>
      <c r="I3344" s="2"/>
    </row>
    <row r="3345" spans="1:9" x14ac:dyDescent="0.2">
      <c r="A3345" s="977"/>
      <c r="B3345" s="979"/>
      <c r="C3345" s="1069"/>
      <c r="D3345" s="1072"/>
      <c r="E3345" s="1070"/>
      <c r="F3345" s="1066"/>
      <c r="G3345" s="1067"/>
      <c r="I3345" s="2"/>
    </row>
    <row r="3346" spans="1:9" x14ac:dyDescent="0.2">
      <c r="A3346" s="977"/>
      <c r="B3346" s="979"/>
      <c r="C3346" s="1069"/>
      <c r="D3346" s="1072"/>
      <c r="E3346" s="1070"/>
      <c r="F3346" s="1066"/>
      <c r="G3346" s="1067"/>
      <c r="I3346" s="2"/>
    </row>
    <row r="3347" spans="1:9" x14ac:dyDescent="0.2">
      <c r="A3347" s="977"/>
      <c r="B3347" s="979"/>
      <c r="C3347" s="1069"/>
      <c r="D3347" s="1072"/>
      <c r="E3347" s="1070"/>
      <c r="F3347" s="1066"/>
      <c r="G3347" s="1067"/>
      <c r="I3347" s="2"/>
    </row>
    <row r="3348" spans="1:9" x14ac:dyDescent="0.2">
      <c r="A3348" s="977"/>
      <c r="B3348" s="979"/>
      <c r="C3348" s="1069"/>
      <c r="D3348" s="1072"/>
      <c r="E3348" s="1070"/>
      <c r="F3348" s="1066"/>
      <c r="G3348" s="1067"/>
      <c r="I3348" s="2"/>
    </row>
    <row r="3349" spans="1:9" x14ac:dyDescent="0.2">
      <c r="A3349" s="977"/>
      <c r="B3349" s="979"/>
      <c r="C3349" s="1069"/>
      <c r="D3349" s="1072"/>
      <c r="E3349" s="1070"/>
      <c r="F3349" s="1066"/>
      <c r="G3349" s="1067"/>
      <c r="I3349" s="2"/>
    </row>
    <row r="3350" spans="1:9" x14ac:dyDescent="0.2">
      <c r="A3350" s="977"/>
      <c r="B3350" s="979"/>
      <c r="C3350" s="1069"/>
      <c r="D3350" s="1072"/>
      <c r="E3350" s="1070"/>
      <c r="F3350" s="1066"/>
      <c r="G3350" s="1067"/>
      <c r="I3350" s="2"/>
    </row>
    <row r="3351" spans="1:9" x14ac:dyDescent="0.2">
      <c r="A3351" s="977"/>
      <c r="B3351" s="979"/>
      <c r="C3351" s="1069"/>
      <c r="D3351" s="1072"/>
      <c r="E3351" s="1070"/>
      <c r="F3351" s="1066"/>
      <c r="G3351" s="1067"/>
      <c r="I3351" s="2"/>
    </row>
    <row r="3352" spans="1:9" x14ac:dyDescent="0.2">
      <c r="A3352" s="977"/>
      <c r="B3352" s="979"/>
      <c r="C3352" s="1069"/>
      <c r="D3352" s="1072"/>
      <c r="E3352" s="1070"/>
      <c r="F3352" s="1066"/>
      <c r="G3352" s="1067"/>
      <c r="I3352" s="2"/>
    </row>
    <row r="3353" spans="1:9" x14ac:dyDescent="0.2">
      <c r="A3353" s="977"/>
      <c r="B3353" s="979"/>
      <c r="C3353" s="1069"/>
      <c r="D3353" s="1072"/>
      <c r="E3353" s="1070"/>
      <c r="F3353" s="1066"/>
      <c r="G3353" s="1067"/>
      <c r="I3353" s="2"/>
    </row>
    <row r="3354" spans="1:9" x14ac:dyDescent="0.2">
      <c r="A3354" s="977"/>
      <c r="B3354" s="979"/>
      <c r="C3354" s="1069"/>
      <c r="D3354" s="1072"/>
      <c r="E3354" s="1070"/>
      <c r="F3354" s="1066"/>
      <c r="G3354" s="1067"/>
      <c r="I3354" s="2"/>
    </row>
    <row r="3355" spans="1:9" x14ac:dyDescent="0.2">
      <c r="A3355" s="977"/>
      <c r="B3355" s="979"/>
      <c r="C3355" s="1069"/>
      <c r="D3355" s="1072"/>
      <c r="E3355" s="1070"/>
      <c r="F3355" s="1066"/>
      <c r="G3355" s="1067"/>
      <c r="I3355" s="2"/>
    </row>
    <row r="3356" spans="1:9" x14ac:dyDescent="0.2">
      <c r="A3356" s="977"/>
      <c r="B3356" s="979"/>
      <c r="C3356" s="1069"/>
      <c r="D3356" s="1072"/>
      <c r="E3356" s="1070"/>
      <c r="F3356" s="1066"/>
      <c r="G3356" s="1067"/>
      <c r="I3356" s="2"/>
    </row>
    <row r="3357" spans="1:9" x14ac:dyDescent="0.2">
      <c r="A3357" s="977"/>
      <c r="B3357" s="979"/>
      <c r="C3357" s="1069"/>
      <c r="D3357" s="1072"/>
      <c r="E3357" s="1070"/>
      <c r="F3357" s="1066"/>
      <c r="G3357" s="1067"/>
      <c r="I3357" s="2"/>
    </row>
    <row r="3358" spans="1:9" x14ac:dyDescent="0.2">
      <c r="A3358" s="977"/>
      <c r="B3358" s="979"/>
      <c r="C3358" s="1069"/>
      <c r="D3358" s="1072"/>
      <c r="E3358" s="1070"/>
      <c r="F3358" s="1066"/>
      <c r="G3358" s="1067"/>
      <c r="I3358" s="2"/>
    </row>
    <row r="3359" spans="1:9" x14ac:dyDescent="0.2">
      <c r="A3359" s="977"/>
      <c r="B3359" s="979"/>
      <c r="C3359" s="1069"/>
      <c r="D3359" s="1072"/>
      <c r="E3359" s="1070"/>
      <c r="F3359" s="1066"/>
      <c r="G3359" s="1067"/>
      <c r="I3359" s="2"/>
    </row>
    <row r="3360" spans="1:9" x14ac:dyDescent="0.2">
      <c r="A3360" s="977"/>
      <c r="B3360" s="979"/>
      <c r="C3360" s="1069"/>
      <c r="D3360" s="1072"/>
      <c r="E3360" s="1070"/>
      <c r="F3360" s="1066"/>
      <c r="G3360" s="1067"/>
      <c r="I3360" s="2"/>
    </row>
    <row r="3361" spans="1:9" x14ac:dyDescent="0.2">
      <c r="A3361" s="977"/>
      <c r="B3361" s="979"/>
      <c r="C3361" s="1069"/>
      <c r="D3361" s="1072"/>
      <c r="E3361" s="1070"/>
      <c r="F3361" s="1066"/>
      <c r="G3361" s="1067"/>
      <c r="I3361" s="2"/>
    </row>
    <row r="3362" spans="1:9" x14ac:dyDescent="0.2">
      <c r="A3362" s="977"/>
      <c r="B3362" s="979"/>
      <c r="C3362" s="1069"/>
      <c r="D3362" s="1072"/>
      <c r="E3362" s="1070"/>
      <c r="F3362" s="1066"/>
      <c r="G3362" s="1067"/>
      <c r="I3362" s="2"/>
    </row>
    <row r="3363" spans="1:9" x14ac:dyDescent="0.2">
      <c r="A3363" s="977"/>
      <c r="B3363" s="979"/>
      <c r="C3363" s="1069"/>
      <c r="D3363" s="1072"/>
      <c r="E3363" s="1070"/>
      <c r="F3363" s="1066"/>
      <c r="G3363" s="1067"/>
      <c r="I3363" s="2"/>
    </row>
    <row r="3364" spans="1:9" x14ac:dyDescent="0.2">
      <c r="A3364" s="977"/>
      <c r="B3364" s="979"/>
      <c r="C3364" s="1069"/>
      <c r="D3364" s="1072"/>
      <c r="E3364" s="1070"/>
      <c r="F3364" s="1066"/>
      <c r="G3364" s="1067"/>
      <c r="I3364" s="2"/>
    </row>
    <row r="3365" spans="1:9" x14ac:dyDescent="0.2">
      <c r="A3365" s="977"/>
      <c r="B3365" s="979"/>
      <c r="C3365" s="1069"/>
      <c r="D3365" s="1072"/>
      <c r="E3365" s="1070"/>
      <c r="F3365" s="1066"/>
      <c r="G3365" s="1067"/>
      <c r="I3365" s="2"/>
    </row>
    <row r="3366" spans="1:9" x14ac:dyDescent="0.2">
      <c r="A3366" s="977"/>
      <c r="B3366" s="979"/>
      <c r="C3366" s="1069"/>
      <c r="D3366" s="1072"/>
      <c r="E3366" s="1070"/>
      <c r="F3366" s="1066"/>
      <c r="G3366" s="1067"/>
      <c r="I3366" s="2"/>
    </row>
    <row r="3367" spans="1:9" x14ac:dyDescent="0.2">
      <c r="A3367" s="977"/>
      <c r="B3367" s="979"/>
      <c r="C3367" s="1069"/>
      <c r="D3367" s="1072"/>
      <c r="E3367" s="1070"/>
      <c r="F3367" s="1066"/>
      <c r="G3367" s="1067"/>
      <c r="I3367" s="2"/>
    </row>
    <row r="3368" spans="1:9" x14ac:dyDescent="0.2">
      <c r="A3368" s="977"/>
      <c r="B3368" s="979"/>
      <c r="C3368" s="1069"/>
      <c r="D3368" s="1072"/>
      <c r="E3368" s="1070"/>
      <c r="F3368" s="1066"/>
      <c r="G3368" s="1067"/>
      <c r="I3368" s="2"/>
    </row>
    <row r="3369" spans="1:9" x14ac:dyDescent="0.2">
      <c r="A3369" s="977"/>
      <c r="B3369" s="979"/>
      <c r="C3369" s="1069"/>
      <c r="D3369" s="1072"/>
      <c r="E3369" s="1070"/>
      <c r="F3369" s="1066"/>
      <c r="G3369" s="1067"/>
      <c r="I3369" s="2"/>
    </row>
    <row r="3370" spans="1:9" x14ac:dyDescent="0.2">
      <c r="A3370" s="977"/>
      <c r="B3370" s="979"/>
      <c r="C3370" s="1069"/>
      <c r="D3370" s="1072"/>
      <c r="E3370" s="1070"/>
      <c r="F3370" s="1066"/>
      <c r="G3370" s="1067"/>
      <c r="I3370" s="2"/>
    </row>
    <row r="3371" spans="1:9" x14ac:dyDescent="0.2">
      <c r="A3371" s="977"/>
      <c r="B3371" s="979"/>
      <c r="C3371" s="1069"/>
      <c r="D3371" s="1072"/>
      <c r="E3371" s="1070"/>
      <c r="F3371" s="1066"/>
      <c r="G3371" s="1067"/>
      <c r="I3371" s="2"/>
    </row>
    <row r="3372" spans="1:9" x14ac:dyDescent="0.2">
      <c r="A3372" s="977"/>
      <c r="B3372" s="979"/>
      <c r="C3372" s="1069"/>
      <c r="D3372" s="1072"/>
      <c r="E3372" s="1070"/>
      <c r="F3372" s="1066"/>
      <c r="G3372" s="1067"/>
      <c r="I3372" s="2"/>
    </row>
    <row r="3373" spans="1:9" x14ac:dyDescent="0.2">
      <c r="A3373" s="977"/>
      <c r="B3373" s="979"/>
      <c r="C3373" s="1069"/>
      <c r="D3373" s="1072"/>
      <c r="E3373" s="1070"/>
      <c r="F3373" s="1066"/>
      <c r="G3373" s="1067"/>
      <c r="I3373" s="2"/>
    </row>
    <row r="3374" spans="1:9" x14ac:dyDescent="0.2">
      <c r="A3374" s="977"/>
      <c r="B3374" s="979"/>
      <c r="C3374" s="1069"/>
      <c r="D3374" s="1072"/>
      <c r="E3374" s="1070"/>
      <c r="F3374" s="1066"/>
      <c r="G3374" s="1067"/>
      <c r="I3374" s="2"/>
    </row>
    <row r="3375" spans="1:9" x14ac:dyDescent="0.2">
      <c r="A3375" s="977"/>
      <c r="B3375" s="979"/>
      <c r="C3375" s="1069"/>
      <c r="D3375" s="1072"/>
      <c r="E3375" s="1070"/>
      <c r="F3375" s="1066"/>
      <c r="G3375" s="1067"/>
      <c r="I3375" s="2"/>
    </row>
    <row r="3376" spans="1:9" x14ac:dyDescent="0.2">
      <c r="A3376" s="977"/>
      <c r="B3376" s="979"/>
      <c r="C3376" s="1069"/>
      <c r="D3376" s="1072"/>
      <c r="E3376" s="1070"/>
      <c r="F3376" s="1066"/>
      <c r="G3376" s="1067"/>
      <c r="I3376" s="2"/>
    </row>
    <row r="3377" spans="1:9" x14ac:dyDescent="0.2">
      <c r="A3377" s="977"/>
      <c r="B3377" s="979"/>
      <c r="C3377" s="1069"/>
      <c r="D3377" s="1072"/>
      <c r="E3377" s="1070"/>
      <c r="F3377" s="1066"/>
      <c r="G3377" s="1067"/>
      <c r="I3377" s="2"/>
    </row>
    <row r="3378" spans="1:9" x14ac:dyDescent="0.2">
      <c r="A3378" s="977"/>
      <c r="B3378" s="979"/>
      <c r="C3378" s="1069"/>
      <c r="D3378" s="1072"/>
      <c r="E3378" s="1070"/>
      <c r="F3378" s="1066"/>
      <c r="G3378" s="1067"/>
      <c r="I3378" s="2"/>
    </row>
    <row r="3379" spans="1:9" x14ac:dyDescent="0.2">
      <c r="A3379" s="977"/>
      <c r="B3379" s="979"/>
      <c r="C3379" s="1069"/>
      <c r="D3379" s="1072"/>
      <c r="E3379" s="1070"/>
      <c r="F3379" s="1066"/>
      <c r="G3379" s="1067"/>
      <c r="I3379" s="2"/>
    </row>
    <row r="3380" spans="1:9" x14ac:dyDescent="0.2">
      <c r="A3380" s="977"/>
      <c r="B3380" s="979"/>
      <c r="C3380" s="1069"/>
      <c r="D3380" s="1072"/>
      <c r="E3380" s="1070"/>
      <c r="F3380" s="1066"/>
      <c r="G3380" s="1067"/>
      <c r="I3380" s="2"/>
    </row>
    <row r="3381" spans="1:9" x14ac:dyDescent="0.2">
      <c r="A3381" s="977"/>
      <c r="B3381" s="979"/>
      <c r="C3381" s="1069"/>
      <c r="D3381" s="1072"/>
      <c r="E3381" s="1070"/>
      <c r="F3381" s="1066"/>
      <c r="G3381" s="1067"/>
      <c r="I3381" s="2"/>
    </row>
    <row r="3382" spans="1:9" x14ac:dyDescent="0.2">
      <c r="A3382" s="977"/>
      <c r="B3382" s="979"/>
      <c r="C3382" s="1069"/>
      <c r="D3382" s="1072"/>
      <c r="E3382" s="1070"/>
      <c r="F3382" s="1066"/>
      <c r="G3382" s="1067"/>
      <c r="I3382" s="2"/>
    </row>
    <row r="3383" spans="1:9" x14ac:dyDescent="0.2">
      <c r="A3383" s="977"/>
      <c r="B3383" s="979"/>
      <c r="C3383" s="1069"/>
      <c r="D3383" s="1072"/>
      <c r="E3383" s="1070"/>
      <c r="F3383" s="1066"/>
      <c r="G3383" s="1067"/>
      <c r="I3383" s="2"/>
    </row>
    <row r="3384" spans="1:9" x14ac:dyDescent="0.2">
      <c r="A3384" s="977"/>
      <c r="B3384" s="979"/>
      <c r="C3384" s="1069"/>
      <c r="D3384" s="1072"/>
      <c r="E3384" s="1070"/>
      <c r="F3384" s="1066"/>
      <c r="G3384" s="1067"/>
      <c r="I3384" s="2"/>
    </row>
    <row r="3385" spans="1:9" x14ac:dyDescent="0.2">
      <c r="A3385" s="977"/>
      <c r="B3385" s="979"/>
      <c r="C3385" s="1069"/>
      <c r="D3385" s="1072"/>
      <c r="E3385" s="1070"/>
      <c r="F3385" s="1066"/>
      <c r="G3385" s="1067"/>
      <c r="I3385" s="2"/>
    </row>
    <row r="3386" spans="1:9" x14ac:dyDescent="0.2">
      <c r="A3386" s="977"/>
      <c r="B3386" s="979"/>
      <c r="C3386" s="1069"/>
      <c r="D3386" s="1072"/>
      <c r="E3386" s="1070"/>
      <c r="F3386" s="1066"/>
      <c r="G3386" s="1067"/>
      <c r="I3386" s="2"/>
    </row>
    <row r="3387" spans="1:9" x14ac:dyDescent="0.2">
      <c r="A3387" s="977"/>
      <c r="B3387" s="979"/>
      <c r="C3387" s="1069"/>
      <c r="D3387" s="1072"/>
      <c r="E3387" s="1070"/>
      <c r="F3387" s="1066"/>
      <c r="G3387" s="1067"/>
      <c r="I3387" s="2"/>
    </row>
    <row r="3388" spans="1:9" x14ac:dyDescent="0.2">
      <c r="A3388" s="977"/>
      <c r="B3388" s="979"/>
      <c r="C3388" s="1069"/>
      <c r="D3388" s="1072"/>
      <c r="E3388" s="1070"/>
      <c r="F3388" s="1066"/>
      <c r="G3388" s="1067"/>
      <c r="I3388" s="2"/>
    </row>
    <row r="3389" spans="1:9" x14ac:dyDescent="0.2">
      <c r="A3389" s="977"/>
      <c r="B3389" s="979"/>
      <c r="C3389" s="1069"/>
      <c r="D3389" s="1072"/>
      <c r="E3389" s="1070"/>
      <c r="F3389" s="1066"/>
      <c r="G3389" s="1067"/>
      <c r="I3389" s="2"/>
    </row>
    <row r="3390" spans="1:9" x14ac:dyDescent="0.2">
      <c r="A3390" s="977"/>
      <c r="B3390" s="979"/>
      <c r="C3390" s="1069"/>
      <c r="D3390" s="1072"/>
      <c r="E3390" s="1070"/>
      <c r="F3390" s="1066"/>
      <c r="G3390" s="1067"/>
      <c r="I3390" s="2"/>
    </row>
    <row r="3391" spans="1:9" x14ac:dyDescent="0.2">
      <c r="A3391" s="977"/>
      <c r="B3391" s="979"/>
      <c r="C3391" s="1069"/>
      <c r="D3391" s="1072"/>
      <c r="E3391" s="1070"/>
      <c r="F3391" s="1066"/>
      <c r="G3391" s="1067"/>
      <c r="I3391" s="2"/>
    </row>
    <row r="3392" spans="1:9" x14ac:dyDescent="0.2">
      <c r="A3392" s="977"/>
      <c r="B3392" s="979"/>
      <c r="C3392" s="1069"/>
      <c r="D3392" s="1072"/>
      <c r="E3392" s="1070"/>
      <c r="F3392" s="1066"/>
      <c r="G3392" s="1067"/>
      <c r="I3392" s="2"/>
    </row>
    <row r="3393" spans="1:9" x14ac:dyDescent="0.2">
      <c r="A3393" s="977"/>
      <c r="B3393" s="979"/>
      <c r="C3393" s="1069"/>
      <c r="D3393" s="1072"/>
      <c r="E3393" s="1070"/>
      <c r="F3393" s="1066"/>
      <c r="G3393" s="1067"/>
      <c r="I3393" s="2"/>
    </row>
    <row r="3394" spans="1:9" x14ac:dyDescent="0.2">
      <c r="A3394" s="977"/>
      <c r="B3394" s="979"/>
      <c r="C3394" s="1069"/>
      <c r="D3394" s="1072"/>
      <c r="E3394" s="1070"/>
      <c r="F3394" s="1066"/>
      <c r="G3394" s="1067"/>
      <c r="I3394" s="2"/>
    </row>
    <row r="3395" spans="1:9" x14ac:dyDescent="0.2">
      <c r="A3395" s="977"/>
      <c r="B3395" s="979"/>
      <c r="C3395" s="1069"/>
      <c r="D3395" s="1072"/>
      <c r="E3395" s="1070"/>
      <c r="F3395" s="1066"/>
      <c r="G3395" s="1067"/>
      <c r="I3395" s="2"/>
    </row>
    <row r="3396" spans="1:9" x14ac:dyDescent="0.2">
      <c r="A3396" s="977"/>
      <c r="B3396" s="979"/>
      <c r="C3396" s="1069"/>
      <c r="D3396" s="1072"/>
      <c r="E3396" s="1070"/>
      <c r="F3396" s="1066"/>
      <c r="G3396" s="1067"/>
      <c r="I3396" s="2"/>
    </row>
    <row r="3397" spans="1:9" x14ac:dyDescent="0.2">
      <c r="A3397" s="977"/>
      <c r="B3397" s="979"/>
      <c r="C3397" s="1069"/>
      <c r="D3397" s="1072"/>
      <c r="E3397" s="1070"/>
      <c r="F3397" s="1066"/>
      <c r="G3397" s="1067"/>
      <c r="I3397" s="2"/>
    </row>
    <row r="3398" spans="1:9" x14ac:dyDescent="0.2">
      <c r="A3398" s="977"/>
      <c r="B3398" s="979"/>
      <c r="C3398" s="1069"/>
      <c r="D3398" s="1072"/>
      <c r="E3398" s="1070"/>
      <c r="F3398" s="1066"/>
      <c r="G3398" s="1067"/>
      <c r="I3398" s="2"/>
    </row>
    <row r="3399" spans="1:9" x14ac:dyDescent="0.2">
      <c r="A3399" s="977"/>
      <c r="B3399" s="979"/>
      <c r="C3399" s="1069"/>
      <c r="D3399" s="1072"/>
      <c r="E3399" s="1070"/>
      <c r="F3399" s="1066"/>
      <c r="G3399" s="1067"/>
      <c r="I3399" s="2"/>
    </row>
    <row r="3400" spans="1:9" x14ac:dyDescent="0.2">
      <c r="A3400" s="977"/>
      <c r="B3400" s="979"/>
      <c r="C3400" s="1069"/>
      <c r="D3400" s="1072"/>
      <c r="E3400" s="1070"/>
      <c r="F3400" s="1066"/>
      <c r="G3400" s="1067"/>
      <c r="I3400" s="2"/>
    </row>
    <row r="3401" spans="1:9" x14ac:dyDescent="0.2">
      <c r="A3401" s="977"/>
      <c r="B3401" s="979"/>
      <c r="C3401" s="1069"/>
      <c r="D3401" s="1072"/>
      <c r="E3401" s="1070"/>
      <c r="F3401" s="1066"/>
      <c r="G3401" s="1067"/>
      <c r="I3401" s="2"/>
    </row>
    <row r="3402" spans="1:9" x14ac:dyDescent="0.2">
      <c r="A3402" s="977"/>
      <c r="B3402" s="979"/>
      <c r="C3402" s="1069"/>
      <c r="D3402" s="1072"/>
      <c r="E3402" s="1070"/>
      <c r="F3402" s="1066"/>
      <c r="G3402" s="1067"/>
      <c r="I3402" s="2"/>
    </row>
    <row r="3403" spans="1:9" x14ac:dyDescent="0.2">
      <c r="A3403" s="977"/>
      <c r="B3403" s="979"/>
      <c r="C3403" s="1069"/>
      <c r="D3403" s="1072"/>
      <c r="E3403" s="1070"/>
      <c r="F3403" s="1066"/>
      <c r="G3403" s="1067"/>
      <c r="I3403" s="2"/>
    </row>
    <row r="3404" spans="1:9" x14ac:dyDescent="0.2">
      <c r="A3404" s="977"/>
      <c r="B3404" s="979"/>
      <c r="C3404" s="1069"/>
      <c r="D3404" s="1072"/>
      <c r="E3404" s="1070"/>
      <c r="F3404" s="1066"/>
      <c r="G3404" s="1067"/>
      <c r="I3404" s="2"/>
    </row>
    <row r="3405" spans="1:9" x14ac:dyDescent="0.2">
      <c r="A3405" s="977"/>
      <c r="B3405" s="979"/>
      <c r="C3405" s="1069"/>
      <c r="D3405" s="1072"/>
      <c r="E3405" s="1070"/>
      <c r="F3405" s="1066"/>
      <c r="G3405" s="1067"/>
      <c r="I3405" s="2"/>
    </row>
    <row r="3406" spans="1:9" x14ac:dyDescent="0.2">
      <c r="A3406" s="977"/>
      <c r="B3406" s="979"/>
      <c r="C3406" s="1069"/>
      <c r="D3406" s="1072"/>
      <c r="E3406" s="1070"/>
      <c r="F3406" s="1066"/>
      <c r="G3406" s="1067"/>
      <c r="I3406" s="2"/>
    </row>
    <row r="3407" spans="1:9" x14ac:dyDescent="0.2">
      <c r="A3407" s="977"/>
      <c r="B3407" s="979"/>
      <c r="C3407" s="1069"/>
      <c r="D3407" s="1072"/>
      <c r="E3407" s="1070"/>
      <c r="F3407" s="1066"/>
      <c r="G3407" s="1067"/>
      <c r="I3407" s="2"/>
    </row>
    <row r="3408" spans="1:9" x14ac:dyDescent="0.2">
      <c r="A3408" s="977"/>
      <c r="B3408" s="979"/>
      <c r="C3408" s="1069"/>
      <c r="D3408" s="1072"/>
      <c r="E3408" s="1070"/>
      <c r="F3408" s="1066"/>
      <c r="G3408" s="1067"/>
      <c r="I3408" s="2"/>
    </row>
    <row r="3409" spans="1:9" x14ac:dyDescent="0.2">
      <c r="A3409" s="977"/>
      <c r="B3409" s="979"/>
      <c r="C3409" s="1069"/>
      <c r="D3409" s="1072"/>
      <c r="E3409" s="1070"/>
      <c r="F3409" s="1066"/>
      <c r="G3409" s="1067"/>
      <c r="I3409" s="2"/>
    </row>
    <row r="3410" spans="1:9" x14ac:dyDescent="0.2">
      <c r="A3410" s="977"/>
      <c r="B3410" s="979"/>
      <c r="C3410" s="1069"/>
      <c r="D3410" s="1072"/>
      <c r="E3410" s="1070"/>
      <c r="F3410" s="1066"/>
      <c r="G3410" s="1067"/>
      <c r="I3410" s="2"/>
    </row>
    <row r="3411" spans="1:9" x14ac:dyDescent="0.2">
      <c r="A3411" s="977"/>
      <c r="B3411" s="979"/>
      <c r="C3411" s="1069"/>
      <c r="D3411" s="1072"/>
      <c r="E3411" s="1070"/>
      <c r="F3411" s="1066"/>
      <c r="G3411" s="1067"/>
      <c r="I3411" s="2"/>
    </row>
    <row r="3412" spans="1:9" x14ac:dyDescent="0.2">
      <c r="A3412" s="977"/>
      <c r="B3412" s="979"/>
      <c r="C3412" s="1069"/>
      <c r="D3412" s="1072"/>
      <c r="E3412" s="1070"/>
      <c r="F3412" s="1066"/>
      <c r="G3412" s="1067"/>
      <c r="I3412" s="2"/>
    </row>
    <row r="3413" spans="1:9" x14ac:dyDescent="0.2">
      <c r="A3413" s="977"/>
      <c r="B3413" s="979"/>
      <c r="C3413" s="1069"/>
      <c r="D3413" s="1072"/>
      <c r="E3413" s="1070"/>
      <c r="F3413" s="1066"/>
      <c r="G3413" s="1067"/>
      <c r="I3413" s="2"/>
    </row>
    <row r="3414" spans="1:9" x14ac:dyDescent="0.2">
      <c r="A3414" s="977"/>
      <c r="B3414" s="979"/>
      <c r="C3414" s="1069"/>
      <c r="D3414" s="1072"/>
      <c r="E3414" s="1070"/>
      <c r="F3414" s="1066"/>
      <c r="G3414" s="1067"/>
      <c r="I3414" s="2"/>
    </row>
    <row r="3415" spans="1:9" x14ac:dyDescent="0.2">
      <c r="A3415" s="977"/>
      <c r="B3415" s="979"/>
      <c r="C3415" s="1069"/>
      <c r="D3415" s="1072"/>
      <c r="E3415" s="1070"/>
      <c r="F3415" s="1066"/>
      <c r="G3415" s="1067"/>
      <c r="I3415" s="2"/>
    </row>
    <row r="3416" spans="1:9" x14ac:dyDescent="0.2">
      <c r="A3416" s="977"/>
      <c r="B3416" s="979"/>
      <c r="C3416" s="1069"/>
      <c r="D3416" s="1072"/>
      <c r="E3416" s="1070"/>
      <c r="F3416" s="1066"/>
      <c r="G3416" s="1067"/>
      <c r="I3416" s="2"/>
    </row>
    <row r="3417" spans="1:9" x14ac:dyDescent="0.2">
      <c r="A3417" s="977"/>
      <c r="B3417" s="979"/>
      <c r="C3417" s="1069"/>
      <c r="D3417" s="1072"/>
      <c r="E3417" s="1070"/>
      <c r="F3417" s="1066"/>
      <c r="G3417" s="1067"/>
      <c r="I3417" s="2"/>
    </row>
    <row r="3418" spans="1:9" x14ac:dyDescent="0.2">
      <c r="A3418" s="977"/>
      <c r="B3418" s="979"/>
      <c r="C3418" s="1069"/>
      <c r="D3418" s="1072"/>
      <c r="E3418" s="1070"/>
      <c r="F3418" s="1066"/>
      <c r="G3418" s="1067"/>
      <c r="I3418" s="2"/>
    </row>
    <row r="3419" spans="1:9" x14ac:dyDescent="0.2">
      <c r="A3419" s="977"/>
      <c r="B3419" s="979"/>
      <c r="C3419" s="1069"/>
      <c r="D3419" s="1072"/>
      <c r="E3419" s="1070"/>
      <c r="F3419" s="1066"/>
      <c r="G3419" s="1067"/>
      <c r="I3419" s="2"/>
    </row>
    <row r="3420" spans="1:9" x14ac:dyDescent="0.2">
      <c r="A3420" s="977"/>
      <c r="B3420" s="979"/>
      <c r="C3420" s="1069"/>
      <c r="D3420" s="1072"/>
      <c r="E3420" s="1070"/>
      <c r="F3420" s="1066"/>
      <c r="G3420" s="1067"/>
      <c r="I3420" s="2"/>
    </row>
    <row r="3421" spans="1:9" x14ac:dyDescent="0.2">
      <c r="A3421" s="977"/>
      <c r="B3421" s="979"/>
      <c r="C3421" s="1069"/>
      <c r="D3421" s="1072"/>
      <c r="E3421" s="1070"/>
      <c r="F3421" s="1066"/>
      <c r="G3421" s="1067"/>
      <c r="I3421" s="2"/>
    </row>
    <row r="3422" spans="1:9" x14ac:dyDescent="0.2">
      <c r="A3422" s="977"/>
      <c r="B3422" s="979"/>
      <c r="C3422" s="1069"/>
      <c r="D3422" s="1072"/>
      <c r="E3422" s="1070"/>
      <c r="F3422" s="1066"/>
      <c r="G3422" s="1067"/>
      <c r="I3422" s="2"/>
    </row>
    <row r="3423" spans="1:9" x14ac:dyDescent="0.2">
      <c r="A3423" s="977"/>
      <c r="B3423" s="979"/>
      <c r="C3423" s="1069"/>
      <c r="D3423" s="1072"/>
      <c r="E3423" s="1070"/>
      <c r="F3423" s="1066"/>
      <c r="G3423" s="1067"/>
      <c r="I3423" s="2"/>
    </row>
    <row r="3424" spans="1:9" x14ac:dyDescent="0.2">
      <c r="A3424" s="977"/>
      <c r="B3424" s="979"/>
      <c r="C3424" s="1069"/>
      <c r="D3424" s="1072"/>
      <c r="E3424" s="1070"/>
      <c r="F3424" s="1066"/>
      <c r="G3424" s="1067"/>
      <c r="I3424" s="2"/>
    </row>
    <row r="3425" spans="1:9" x14ac:dyDescent="0.2">
      <c r="A3425" s="977"/>
      <c r="B3425" s="979"/>
      <c r="C3425" s="1069"/>
      <c r="D3425" s="1072"/>
      <c r="E3425" s="1070"/>
      <c r="F3425" s="1066"/>
      <c r="G3425" s="1067"/>
      <c r="I3425" s="2"/>
    </row>
    <row r="3426" spans="1:9" x14ac:dyDescent="0.2">
      <c r="A3426" s="977"/>
      <c r="B3426" s="979"/>
      <c r="C3426" s="1069"/>
      <c r="D3426" s="1072"/>
      <c r="E3426" s="1070"/>
      <c r="F3426" s="1066"/>
      <c r="G3426" s="1067"/>
      <c r="I3426" s="2"/>
    </row>
    <row r="3427" spans="1:9" x14ac:dyDescent="0.2">
      <c r="A3427" s="977"/>
      <c r="B3427" s="979"/>
      <c r="C3427" s="1069"/>
      <c r="D3427" s="1072"/>
      <c r="E3427" s="1070"/>
      <c r="F3427" s="1066"/>
      <c r="G3427" s="1067"/>
      <c r="I3427" s="2"/>
    </row>
    <row r="3428" spans="1:9" x14ac:dyDescent="0.2">
      <c r="A3428" s="977"/>
      <c r="B3428" s="979"/>
      <c r="C3428" s="1069"/>
      <c r="D3428" s="1072"/>
      <c r="E3428" s="1070"/>
      <c r="F3428" s="1066"/>
      <c r="G3428" s="1067"/>
      <c r="I3428" s="2"/>
    </row>
    <row r="3429" spans="1:9" x14ac:dyDescent="0.2">
      <c r="A3429" s="977"/>
      <c r="B3429" s="979"/>
      <c r="C3429" s="1069"/>
      <c r="D3429" s="1072"/>
      <c r="E3429" s="1070"/>
      <c r="F3429" s="1066"/>
      <c r="G3429" s="1067"/>
      <c r="I3429" s="2"/>
    </row>
    <row r="3430" spans="1:9" x14ac:dyDescent="0.2">
      <c r="A3430" s="977"/>
      <c r="B3430" s="979"/>
      <c r="C3430" s="1069"/>
      <c r="D3430" s="1072"/>
      <c r="E3430" s="1070"/>
      <c r="F3430" s="1066"/>
      <c r="G3430" s="1067"/>
      <c r="I3430" s="2"/>
    </row>
    <row r="3431" spans="1:9" x14ac:dyDescent="0.2">
      <c r="A3431" s="977"/>
      <c r="B3431" s="979"/>
      <c r="C3431" s="1069"/>
      <c r="D3431" s="1072"/>
      <c r="E3431" s="1070"/>
      <c r="F3431" s="1066"/>
      <c r="G3431" s="1067"/>
      <c r="I3431" s="2"/>
    </row>
    <row r="3432" spans="1:9" x14ac:dyDescent="0.2">
      <c r="A3432" s="977"/>
      <c r="B3432" s="979"/>
      <c r="C3432" s="1069"/>
      <c r="D3432" s="1072"/>
      <c r="E3432" s="1070"/>
      <c r="F3432" s="1066"/>
      <c r="G3432" s="1067"/>
      <c r="I3432" s="2"/>
    </row>
    <row r="3433" spans="1:9" x14ac:dyDescent="0.2">
      <c r="A3433" s="977"/>
      <c r="B3433" s="979"/>
      <c r="C3433" s="1069"/>
      <c r="D3433" s="1072"/>
      <c r="E3433" s="1070"/>
      <c r="F3433" s="1066"/>
      <c r="G3433" s="1067"/>
      <c r="I3433" s="2"/>
    </row>
    <row r="3434" spans="1:9" x14ac:dyDescent="0.2">
      <c r="A3434" s="977"/>
      <c r="B3434" s="979"/>
      <c r="C3434" s="1069"/>
      <c r="D3434" s="1072"/>
      <c r="E3434" s="1070"/>
      <c r="F3434" s="1066"/>
      <c r="G3434" s="1067"/>
      <c r="I3434" s="2"/>
    </row>
    <row r="3435" spans="1:9" x14ac:dyDescent="0.2">
      <c r="A3435" s="977"/>
      <c r="B3435" s="979"/>
      <c r="C3435" s="1069"/>
      <c r="D3435" s="1072"/>
      <c r="E3435" s="1070"/>
      <c r="F3435" s="1066"/>
      <c r="G3435" s="1067"/>
      <c r="I3435" s="2"/>
    </row>
    <row r="3436" spans="1:9" x14ac:dyDescent="0.2">
      <c r="A3436" s="977"/>
      <c r="B3436" s="979"/>
      <c r="C3436" s="1069"/>
      <c r="D3436" s="1072"/>
      <c r="E3436" s="1070"/>
      <c r="F3436" s="1066"/>
      <c r="G3436" s="1067"/>
      <c r="I3436" s="2"/>
    </row>
    <row r="3437" spans="1:9" x14ac:dyDescent="0.2">
      <c r="A3437" s="977"/>
      <c r="B3437" s="979"/>
      <c r="C3437" s="1069"/>
      <c r="D3437" s="1072"/>
      <c r="E3437" s="1070"/>
      <c r="F3437" s="1066"/>
      <c r="G3437" s="1067"/>
      <c r="I3437" s="2"/>
    </row>
    <row r="3438" spans="1:9" x14ac:dyDescent="0.2">
      <c r="A3438" s="977"/>
      <c r="B3438" s="979"/>
      <c r="C3438" s="1069"/>
      <c r="D3438" s="1072"/>
      <c r="E3438" s="1070"/>
      <c r="F3438" s="1066"/>
      <c r="G3438" s="1067"/>
      <c r="I3438" s="2"/>
    </row>
    <row r="3439" spans="1:9" x14ac:dyDescent="0.2">
      <c r="A3439" s="977"/>
      <c r="B3439" s="979"/>
      <c r="C3439" s="1069"/>
      <c r="D3439" s="1072"/>
      <c r="E3439" s="1070"/>
      <c r="F3439" s="1066"/>
      <c r="G3439" s="1067"/>
      <c r="I3439" s="2"/>
    </row>
    <row r="3440" spans="1:9" x14ac:dyDescent="0.2">
      <c r="A3440" s="977"/>
      <c r="B3440" s="979"/>
      <c r="C3440" s="1069"/>
      <c r="D3440" s="1072"/>
      <c r="E3440" s="1070"/>
      <c r="F3440" s="1066"/>
      <c r="G3440" s="1067"/>
      <c r="I3440" s="2"/>
    </row>
    <row r="3441" spans="1:9" x14ac:dyDescent="0.2">
      <c r="A3441" s="977"/>
      <c r="B3441" s="979"/>
      <c r="C3441" s="1069"/>
      <c r="D3441" s="1072"/>
      <c r="E3441" s="1070"/>
      <c r="F3441" s="1066"/>
      <c r="G3441" s="1067"/>
      <c r="I3441" s="2"/>
    </row>
    <row r="3442" spans="1:9" x14ac:dyDescent="0.2">
      <c r="A3442" s="977"/>
      <c r="B3442" s="979"/>
      <c r="C3442" s="1069"/>
      <c r="D3442" s="1072"/>
      <c r="E3442" s="1070"/>
      <c r="F3442" s="1066"/>
      <c r="G3442" s="1067"/>
      <c r="I3442" s="2"/>
    </row>
    <row r="3443" spans="1:9" x14ac:dyDescent="0.2">
      <c r="A3443" s="977"/>
      <c r="B3443" s="979"/>
      <c r="C3443" s="1069"/>
      <c r="D3443" s="1072"/>
      <c r="E3443" s="1070"/>
      <c r="F3443" s="1066"/>
      <c r="G3443" s="1067"/>
      <c r="I3443" s="2"/>
    </row>
    <row r="3444" spans="1:9" x14ac:dyDescent="0.2">
      <c r="A3444" s="977"/>
      <c r="B3444" s="979"/>
      <c r="C3444" s="1069"/>
      <c r="D3444" s="1072"/>
      <c r="E3444" s="1070"/>
      <c r="F3444" s="1066"/>
      <c r="G3444" s="1067"/>
      <c r="I3444" s="2"/>
    </row>
    <row r="3445" spans="1:9" x14ac:dyDescent="0.2">
      <c r="A3445" s="977"/>
      <c r="B3445" s="979"/>
      <c r="C3445" s="1069"/>
      <c r="D3445" s="1072"/>
      <c r="E3445" s="1070"/>
      <c r="F3445" s="1066"/>
      <c r="G3445" s="1067"/>
      <c r="I3445" s="2"/>
    </row>
    <row r="3446" spans="1:9" x14ac:dyDescent="0.2">
      <c r="A3446" s="977"/>
      <c r="B3446" s="979"/>
      <c r="C3446" s="1069"/>
      <c r="D3446" s="1072"/>
      <c r="E3446" s="1070"/>
      <c r="F3446" s="1066"/>
      <c r="G3446" s="1067"/>
      <c r="I3446" s="2"/>
    </row>
    <row r="3447" spans="1:9" x14ac:dyDescent="0.2">
      <c r="A3447" s="977"/>
      <c r="B3447" s="979"/>
      <c r="C3447" s="1069"/>
      <c r="D3447" s="1072"/>
      <c r="E3447" s="1070"/>
      <c r="F3447" s="1066"/>
      <c r="G3447" s="1067"/>
      <c r="I3447" s="2"/>
    </row>
    <row r="3448" spans="1:9" x14ac:dyDescent="0.2">
      <c r="A3448" s="977"/>
      <c r="B3448" s="979"/>
      <c r="C3448" s="1069"/>
      <c r="D3448" s="1072"/>
      <c r="E3448" s="1070"/>
      <c r="F3448" s="1066"/>
      <c r="G3448" s="1067"/>
      <c r="I3448" s="2"/>
    </row>
    <row r="3449" spans="1:9" x14ac:dyDescent="0.2">
      <c r="A3449" s="977"/>
      <c r="B3449" s="979"/>
      <c r="C3449" s="1069"/>
      <c r="D3449" s="1072"/>
      <c r="E3449" s="1070"/>
      <c r="F3449" s="1066"/>
      <c r="G3449" s="1067"/>
      <c r="I3449" s="2"/>
    </row>
    <row r="3450" spans="1:9" x14ac:dyDescent="0.2">
      <c r="A3450" s="977"/>
      <c r="B3450" s="979"/>
      <c r="C3450" s="1069"/>
      <c r="D3450" s="1072"/>
      <c r="E3450" s="1070"/>
      <c r="F3450" s="1066"/>
      <c r="G3450" s="1067"/>
      <c r="I3450" s="2"/>
    </row>
    <row r="3451" spans="1:9" x14ac:dyDescent="0.2">
      <c r="A3451" s="977"/>
      <c r="B3451" s="979"/>
      <c r="C3451" s="1069"/>
      <c r="D3451" s="1072"/>
      <c r="E3451" s="1070"/>
      <c r="F3451" s="1066"/>
      <c r="G3451" s="1067"/>
      <c r="I3451" s="2"/>
    </row>
    <row r="3452" spans="1:9" x14ac:dyDescent="0.2">
      <c r="A3452" s="977"/>
      <c r="B3452" s="979"/>
      <c r="C3452" s="1069"/>
      <c r="D3452" s="1072"/>
      <c r="E3452" s="1070"/>
      <c r="F3452" s="1066"/>
      <c r="G3452" s="1067"/>
      <c r="I3452" s="2"/>
    </row>
    <row r="3453" spans="1:9" x14ac:dyDescent="0.2">
      <c r="A3453" s="977"/>
      <c r="B3453" s="979"/>
      <c r="C3453" s="1069"/>
      <c r="D3453" s="1072"/>
      <c r="E3453" s="1070"/>
      <c r="F3453" s="1066"/>
      <c r="G3453" s="1067"/>
      <c r="I3453" s="2"/>
    </row>
    <row r="3454" spans="1:9" x14ac:dyDescent="0.2">
      <c r="A3454" s="977"/>
      <c r="B3454" s="979"/>
      <c r="C3454" s="1069"/>
      <c r="D3454" s="1072"/>
      <c r="E3454" s="1070"/>
      <c r="F3454" s="1066"/>
      <c r="G3454" s="1067"/>
      <c r="I3454" s="2"/>
    </row>
    <row r="3455" spans="1:9" x14ac:dyDescent="0.2">
      <c r="A3455" s="977"/>
      <c r="B3455" s="979"/>
      <c r="C3455" s="1069"/>
      <c r="D3455" s="1072"/>
      <c r="E3455" s="1070"/>
      <c r="F3455" s="1066"/>
      <c r="G3455" s="1067"/>
      <c r="I3455" s="2"/>
    </row>
    <row r="3456" spans="1:9" x14ac:dyDescent="0.2">
      <c r="A3456" s="977"/>
      <c r="B3456" s="979"/>
      <c r="C3456" s="1069"/>
      <c r="D3456" s="1072"/>
      <c r="E3456" s="1070"/>
      <c r="F3456" s="1066"/>
      <c r="G3456" s="1067"/>
      <c r="I3456" s="2"/>
    </row>
    <row r="3457" spans="1:9" x14ac:dyDescent="0.2">
      <c r="A3457" s="977"/>
      <c r="B3457" s="979"/>
      <c r="C3457" s="1069"/>
      <c r="D3457" s="1072"/>
      <c r="E3457" s="1070"/>
      <c r="F3457" s="1066"/>
      <c r="G3457" s="1067"/>
      <c r="I3457" s="2"/>
    </row>
    <row r="3458" spans="1:9" x14ac:dyDescent="0.2">
      <c r="A3458" s="977"/>
      <c r="B3458" s="979"/>
      <c r="C3458" s="1069"/>
      <c r="D3458" s="1072"/>
      <c r="E3458" s="1070"/>
      <c r="F3458" s="1066"/>
      <c r="G3458" s="1067"/>
      <c r="I3458" s="2"/>
    </row>
    <row r="3459" spans="1:9" x14ac:dyDescent="0.2">
      <c r="A3459" s="977"/>
      <c r="B3459" s="979"/>
      <c r="C3459" s="1069"/>
      <c r="D3459" s="1072"/>
      <c r="E3459" s="1070"/>
      <c r="F3459" s="1066"/>
      <c r="G3459" s="1067"/>
      <c r="I3459" s="2"/>
    </row>
    <row r="3460" spans="1:9" x14ac:dyDescent="0.2">
      <c r="A3460" s="977"/>
      <c r="B3460" s="979"/>
      <c r="C3460" s="1069"/>
      <c r="D3460" s="1072"/>
      <c r="E3460" s="1070"/>
      <c r="F3460" s="1066"/>
      <c r="G3460" s="1067"/>
      <c r="I3460" s="2"/>
    </row>
    <row r="3461" spans="1:9" x14ac:dyDescent="0.2">
      <c r="A3461" s="977"/>
      <c r="B3461" s="979"/>
      <c r="C3461" s="1069"/>
      <c r="D3461" s="1072"/>
      <c r="E3461" s="1070"/>
      <c r="F3461" s="1066"/>
      <c r="G3461" s="1067"/>
      <c r="I3461" s="2"/>
    </row>
    <row r="3462" spans="1:9" x14ac:dyDescent="0.2">
      <c r="A3462" s="977"/>
      <c r="B3462" s="979"/>
      <c r="C3462" s="1069"/>
      <c r="D3462" s="1072"/>
      <c r="E3462" s="1070"/>
      <c r="F3462" s="1066"/>
      <c r="G3462" s="1067"/>
      <c r="I3462" s="2"/>
    </row>
    <row r="3463" spans="1:9" x14ac:dyDescent="0.2">
      <c r="A3463" s="977"/>
      <c r="B3463" s="979"/>
      <c r="C3463" s="1069"/>
      <c r="D3463" s="1072"/>
      <c r="E3463" s="1070"/>
      <c r="F3463" s="1066"/>
      <c r="G3463" s="1067"/>
      <c r="I3463" s="2"/>
    </row>
    <row r="3464" spans="1:9" x14ac:dyDescent="0.2">
      <c r="A3464" s="977"/>
      <c r="B3464" s="979"/>
      <c r="C3464" s="1069"/>
      <c r="D3464" s="1072"/>
      <c r="E3464" s="1070"/>
      <c r="F3464" s="1066"/>
      <c r="G3464" s="1067"/>
      <c r="I3464" s="2"/>
    </row>
    <row r="3465" spans="1:9" x14ac:dyDescent="0.2">
      <c r="A3465" s="977"/>
      <c r="B3465" s="979"/>
      <c r="C3465" s="1069"/>
      <c r="D3465" s="1072"/>
      <c r="E3465" s="1070"/>
      <c r="F3465" s="1066"/>
      <c r="G3465" s="1067"/>
      <c r="I3465" s="2"/>
    </row>
    <row r="3466" spans="1:9" x14ac:dyDescent="0.2">
      <c r="A3466" s="977"/>
      <c r="B3466" s="979"/>
      <c r="C3466" s="1069"/>
      <c r="D3466" s="1072"/>
      <c r="E3466" s="1070"/>
      <c r="F3466" s="1066"/>
      <c r="G3466" s="1067"/>
      <c r="I3466" s="2"/>
    </row>
    <row r="3467" spans="1:9" x14ac:dyDescent="0.2">
      <c r="A3467" s="977"/>
      <c r="B3467" s="979"/>
      <c r="C3467" s="1069"/>
      <c r="D3467" s="1072"/>
      <c r="E3467" s="1070"/>
      <c r="F3467" s="1066"/>
      <c r="G3467" s="1067"/>
      <c r="I3467" s="2"/>
    </row>
    <row r="3468" spans="1:9" x14ac:dyDescent="0.2">
      <c r="A3468" s="977"/>
      <c r="B3468" s="979"/>
      <c r="C3468" s="1069"/>
      <c r="D3468" s="1072"/>
      <c r="E3468" s="1070"/>
      <c r="F3468" s="1066"/>
      <c r="G3468" s="1067"/>
      <c r="I3468" s="2"/>
    </row>
    <row r="3469" spans="1:9" x14ac:dyDescent="0.2">
      <c r="A3469" s="977"/>
      <c r="B3469" s="979"/>
      <c r="C3469" s="1069"/>
      <c r="D3469" s="1072"/>
      <c r="E3469" s="1070"/>
      <c r="F3469" s="1066"/>
      <c r="G3469" s="1067"/>
      <c r="I3469" s="2"/>
    </row>
    <row r="3470" spans="1:9" x14ac:dyDescent="0.2">
      <c r="A3470" s="977"/>
      <c r="B3470" s="979"/>
      <c r="C3470" s="1069"/>
      <c r="D3470" s="1072"/>
      <c r="E3470" s="1070"/>
      <c r="F3470" s="1066"/>
      <c r="G3470" s="1067"/>
      <c r="I3470" s="2"/>
    </row>
    <row r="3471" spans="1:9" x14ac:dyDescent="0.2">
      <c r="A3471" s="977"/>
      <c r="B3471" s="979"/>
      <c r="C3471" s="1069"/>
      <c r="D3471" s="1072"/>
      <c r="E3471" s="1070"/>
      <c r="F3471" s="1066"/>
      <c r="G3471" s="1067"/>
      <c r="I3471" s="2"/>
    </row>
    <row r="3472" spans="1:9" x14ac:dyDescent="0.2">
      <c r="A3472" s="977"/>
      <c r="B3472" s="979"/>
      <c r="C3472" s="1069"/>
      <c r="D3472" s="1072"/>
      <c r="E3472" s="1070"/>
      <c r="F3472" s="1066"/>
      <c r="G3472" s="1067"/>
      <c r="I3472" s="2"/>
    </row>
    <row r="3473" spans="1:9" x14ac:dyDescent="0.2">
      <c r="A3473" s="977"/>
      <c r="B3473" s="979"/>
      <c r="C3473" s="1069"/>
      <c r="D3473" s="1072"/>
      <c r="E3473" s="1070"/>
      <c r="F3473" s="1066"/>
      <c r="G3473" s="1067"/>
      <c r="I3473" s="2"/>
    </row>
    <row r="3474" spans="1:9" x14ac:dyDescent="0.2">
      <c r="A3474" s="977"/>
      <c r="B3474" s="979"/>
      <c r="C3474" s="1069"/>
      <c r="D3474" s="1072"/>
      <c r="E3474" s="1070"/>
      <c r="F3474" s="1066"/>
      <c r="G3474" s="1067"/>
      <c r="I3474" s="2"/>
    </row>
    <row r="3475" spans="1:9" x14ac:dyDescent="0.2">
      <c r="A3475" s="977"/>
      <c r="B3475" s="979"/>
      <c r="C3475" s="1069"/>
      <c r="D3475" s="1072"/>
      <c r="E3475" s="1070"/>
      <c r="F3475" s="1066"/>
      <c r="G3475" s="1067"/>
      <c r="I3475" s="2"/>
    </row>
    <row r="3476" spans="1:9" x14ac:dyDescent="0.2">
      <c r="A3476" s="977"/>
      <c r="B3476" s="979"/>
      <c r="C3476" s="1069"/>
      <c r="D3476" s="1072"/>
      <c r="E3476" s="1070"/>
      <c r="F3476" s="1066"/>
      <c r="G3476" s="1067"/>
      <c r="I3476" s="2"/>
    </row>
    <row r="3477" spans="1:9" x14ac:dyDescent="0.2">
      <c r="A3477" s="977"/>
      <c r="B3477" s="979"/>
      <c r="C3477" s="1069"/>
      <c r="D3477" s="1072"/>
      <c r="E3477" s="1070"/>
      <c r="F3477" s="1066"/>
      <c r="G3477" s="1067"/>
      <c r="I3477" s="2"/>
    </row>
    <row r="3478" spans="1:9" x14ac:dyDescent="0.2">
      <c r="A3478" s="977"/>
      <c r="B3478" s="979"/>
      <c r="C3478" s="1069"/>
      <c r="D3478" s="1072"/>
      <c r="E3478" s="1070"/>
      <c r="F3478" s="1066"/>
      <c r="G3478" s="1067"/>
      <c r="I3478" s="2"/>
    </row>
    <row r="3479" spans="1:9" x14ac:dyDescent="0.2">
      <c r="A3479" s="977"/>
      <c r="B3479" s="979"/>
      <c r="C3479" s="1069"/>
      <c r="D3479" s="1072"/>
      <c r="E3479" s="1070"/>
      <c r="F3479" s="1066"/>
      <c r="G3479" s="1067"/>
      <c r="I3479" s="2"/>
    </row>
    <row r="3480" spans="1:9" x14ac:dyDescent="0.2">
      <c r="A3480" s="977"/>
      <c r="B3480" s="979"/>
      <c r="C3480" s="1069"/>
      <c r="D3480" s="1072"/>
      <c r="E3480" s="1070"/>
      <c r="F3480" s="1066"/>
      <c r="G3480" s="1067"/>
      <c r="I3480" s="2"/>
    </row>
    <row r="3481" spans="1:9" x14ac:dyDescent="0.2">
      <c r="A3481" s="977"/>
      <c r="B3481" s="979"/>
      <c r="C3481" s="1069"/>
      <c r="D3481" s="1072"/>
      <c r="E3481" s="1070"/>
      <c r="F3481" s="1066"/>
      <c r="G3481" s="1067"/>
      <c r="I3481" s="2"/>
    </row>
    <row r="3482" spans="1:9" x14ac:dyDescent="0.2">
      <c r="A3482" s="977"/>
      <c r="B3482" s="979"/>
      <c r="C3482" s="1069"/>
      <c r="D3482" s="1072"/>
      <c r="E3482" s="1070"/>
      <c r="F3482" s="1066"/>
      <c r="G3482" s="1067"/>
      <c r="I3482" s="2"/>
    </row>
    <row r="3483" spans="1:9" x14ac:dyDescent="0.2">
      <c r="A3483" s="977"/>
      <c r="B3483" s="979"/>
      <c r="C3483" s="1069"/>
      <c r="D3483" s="1072"/>
      <c r="E3483" s="1070"/>
      <c r="F3483" s="1066"/>
      <c r="G3483" s="1067"/>
      <c r="I3483" s="2"/>
    </row>
    <row r="3484" spans="1:9" x14ac:dyDescent="0.2">
      <c r="A3484" s="977"/>
      <c r="B3484" s="979"/>
      <c r="C3484" s="1069"/>
      <c r="D3484" s="1072"/>
      <c r="E3484" s="1070"/>
      <c r="F3484" s="1066"/>
      <c r="G3484" s="1067"/>
      <c r="I3484" s="2"/>
    </row>
    <row r="3485" spans="1:9" x14ac:dyDescent="0.2">
      <c r="A3485" s="977"/>
      <c r="B3485" s="979"/>
      <c r="C3485" s="1069"/>
      <c r="D3485" s="1072"/>
      <c r="E3485" s="1070"/>
      <c r="F3485" s="1066"/>
      <c r="G3485" s="1067"/>
      <c r="I3485" s="2"/>
    </row>
    <row r="3486" spans="1:9" x14ac:dyDescent="0.2">
      <c r="A3486" s="977"/>
      <c r="B3486" s="979"/>
      <c r="C3486" s="1069"/>
      <c r="D3486" s="1072"/>
      <c r="E3486" s="1070"/>
      <c r="F3486" s="1066"/>
      <c r="G3486" s="1067"/>
      <c r="I3486" s="2"/>
    </row>
    <row r="3487" spans="1:9" x14ac:dyDescent="0.2">
      <c r="A3487" s="977"/>
      <c r="B3487" s="979"/>
      <c r="C3487" s="1069"/>
      <c r="D3487" s="1072"/>
      <c r="E3487" s="1070"/>
      <c r="F3487" s="1066"/>
      <c r="G3487" s="1067"/>
      <c r="I3487" s="2"/>
    </row>
    <row r="3488" spans="1:9" x14ac:dyDescent="0.2">
      <c r="A3488" s="977"/>
      <c r="B3488" s="979"/>
      <c r="C3488" s="1069"/>
      <c r="D3488" s="1072"/>
      <c r="E3488" s="1070"/>
      <c r="F3488" s="1066"/>
      <c r="G3488" s="1067"/>
      <c r="I3488" s="2"/>
    </row>
    <row r="3489" spans="1:9" x14ac:dyDescent="0.2">
      <c r="A3489" s="977"/>
      <c r="B3489" s="979"/>
      <c r="C3489" s="1069"/>
      <c r="D3489" s="1072"/>
      <c r="E3489" s="1070"/>
      <c r="F3489" s="1066"/>
      <c r="G3489" s="1067"/>
      <c r="I3489" s="2"/>
    </row>
    <row r="3490" spans="1:9" x14ac:dyDescent="0.2">
      <c r="A3490" s="977"/>
      <c r="B3490" s="979"/>
      <c r="C3490" s="1069"/>
      <c r="D3490" s="1072"/>
      <c r="E3490" s="1070"/>
      <c r="F3490" s="1066"/>
      <c r="G3490" s="1067"/>
      <c r="I3490" s="2"/>
    </row>
    <row r="3491" spans="1:9" x14ac:dyDescent="0.2">
      <c r="A3491" s="977"/>
      <c r="B3491" s="979"/>
      <c r="C3491" s="1069"/>
      <c r="D3491" s="1072"/>
      <c r="E3491" s="1070"/>
      <c r="F3491" s="1066"/>
      <c r="G3491" s="1067"/>
      <c r="I3491" s="2"/>
    </row>
    <row r="3492" spans="1:9" x14ac:dyDescent="0.2">
      <c r="A3492" s="977"/>
      <c r="B3492" s="979"/>
      <c r="C3492" s="1069"/>
      <c r="D3492" s="1072"/>
      <c r="E3492" s="1070"/>
      <c r="F3492" s="1066"/>
      <c r="G3492" s="1067"/>
      <c r="I3492" s="2"/>
    </row>
    <row r="3493" spans="1:9" x14ac:dyDescent="0.2">
      <c r="A3493" s="977"/>
      <c r="B3493" s="979"/>
      <c r="C3493" s="1069"/>
      <c r="D3493" s="1072"/>
      <c r="E3493" s="1070"/>
      <c r="F3493" s="1066"/>
      <c r="G3493" s="1067"/>
      <c r="I3493" s="2"/>
    </row>
    <row r="3494" spans="1:9" x14ac:dyDescent="0.2">
      <c r="A3494" s="977"/>
      <c r="B3494" s="979"/>
      <c r="C3494" s="1069"/>
      <c r="D3494" s="1072"/>
      <c r="E3494" s="1070"/>
      <c r="F3494" s="1066"/>
      <c r="G3494" s="1067"/>
      <c r="I3494" s="2"/>
    </row>
    <row r="3495" spans="1:9" x14ac:dyDescent="0.2">
      <c r="A3495" s="977"/>
      <c r="B3495" s="979"/>
      <c r="C3495" s="1069"/>
      <c r="D3495" s="1072"/>
      <c r="E3495" s="1070"/>
      <c r="F3495" s="1066"/>
      <c r="G3495" s="1067"/>
      <c r="I3495" s="2"/>
    </row>
    <row r="3496" spans="1:9" x14ac:dyDescent="0.2">
      <c r="A3496" s="977"/>
      <c r="B3496" s="979"/>
      <c r="C3496" s="1069"/>
      <c r="D3496" s="1072"/>
      <c r="E3496" s="1070"/>
      <c r="F3496" s="1066"/>
      <c r="G3496" s="1067"/>
      <c r="I3496" s="2"/>
    </row>
    <row r="3497" spans="1:9" x14ac:dyDescent="0.2">
      <c r="A3497" s="977"/>
      <c r="B3497" s="979"/>
      <c r="C3497" s="1069"/>
      <c r="D3497" s="1072"/>
      <c r="E3497" s="1070"/>
      <c r="F3497" s="1066"/>
      <c r="G3497" s="1067"/>
      <c r="I3497" s="2"/>
    </row>
    <row r="3498" spans="1:9" x14ac:dyDescent="0.2">
      <c r="A3498" s="977"/>
      <c r="B3498" s="979"/>
      <c r="C3498" s="1069"/>
      <c r="D3498" s="1072"/>
      <c r="E3498" s="1070"/>
      <c r="F3498" s="1066"/>
      <c r="G3498" s="1067"/>
      <c r="I3498" s="2"/>
    </row>
    <row r="3499" spans="1:9" x14ac:dyDescent="0.2">
      <c r="A3499" s="977"/>
      <c r="B3499" s="979"/>
      <c r="C3499" s="1069"/>
      <c r="D3499" s="1072"/>
      <c r="E3499" s="1070"/>
      <c r="F3499" s="1066"/>
      <c r="G3499" s="1067"/>
      <c r="I3499" s="2"/>
    </row>
    <row r="3500" spans="1:9" x14ac:dyDescent="0.2">
      <c r="A3500" s="977"/>
      <c r="B3500" s="979"/>
      <c r="C3500" s="1069"/>
      <c r="D3500" s="1072"/>
      <c r="E3500" s="1070"/>
      <c r="F3500" s="1066"/>
      <c r="G3500" s="1067"/>
      <c r="I3500" s="2"/>
    </row>
    <row r="3501" spans="1:9" x14ac:dyDescent="0.2">
      <c r="A3501" s="977"/>
      <c r="B3501" s="979"/>
      <c r="C3501" s="1069"/>
      <c r="D3501" s="1072"/>
      <c r="E3501" s="1070"/>
      <c r="F3501" s="1066"/>
      <c r="G3501" s="1067"/>
      <c r="I3501" s="2"/>
    </row>
    <row r="3502" spans="1:9" x14ac:dyDescent="0.2">
      <c r="A3502" s="977"/>
      <c r="B3502" s="979"/>
      <c r="C3502" s="1069"/>
      <c r="D3502" s="1072"/>
      <c r="E3502" s="1070"/>
      <c r="F3502" s="1066"/>
      <c r="G3502" s="1067"/>
      <c r="I3502" s="2"/>
    </row>
    <row r="3503" spans="1:9" x14ac:dyDescent="0.2">
      <c r="A3503" s="977"/>
      <c r="B3503" s="979"/>
      <c r="C3503" s="1069"/>
      <c r="D3503" s="1072"/>
      <c r="E3503" s="1070"/>
      <c r="F3503" s="1066"/>
      <c r="G3503" s="1067"/>
      <c r="I3503" s="2"/>
    </row>
    <row r="3504" spans="1:9" x14ac:dyDescent="0.2">
      <c r="A3504" s="977"/>
      <c r="B3504" s="979"/>
      <c r="C3504" s="1069"/>
      <c r="D3504" s="1072"/>
      <c r="E3504" s="1070"/>
      <c r="F3504" s="1066"/>
      <c r="G3504" s="1067"/>
      <c r="I3504" s="2"/>
    </row>
    <row r="3505" spans="1:9" x14ac:dyDescent="0.2">
      <c r="A3505" s="977"/>
      <c r="B3505" s="979"/>
      <c r="C3505" s="1069"/>
      <c r="D3505" s="1072"/>
      <c r="E3505" s="1070"/>
      <c r="F3505" s="1066"/>
      <c r="G3505" s="1067"/>
      <c r="I3505" s="2"/>
    </row>
    <row r="3506" spans="1:9" x14ac:dyDescent="0.2">
      <c r="A3506" s="977"/>
      <c r="B3506" s="979"/>
      <c r="C3506" s="1069"/>
      <c r="D3506" s="1072"/>
      <c r="E3506" s="1070"/>
      <c r="F3506" s="1066"/>
      <c r="G3506" s="1067"/>
      <c r="I3506" s="2"/>
    </row>
    <row r="3507" spans="1:9" x14ac:dyDescent="0.2">
      <c r="A3507" s="977"/>
      <c r="B3507" s="979"/>
      <c r="C3507" s="1069"/>
      <c r="D3507" s="1072"/>
      <c r="E3507" s="1070"/>
      <c r="F3507" s="1066"/>
      <c r="G3507" s="1067"/>
      <c r="I3507" s="2"/>
    </row>
    <row r="3508" spans="1:9" x14ac:dyDescent="0.2">
      <c r="A3508" s="977"/>
      <c r="B3508" s="979"/>
      <c r="C3508" s="1069"/>
      <c r="D3508" s="1072"/>
      <c r="E3508" s="1070"/>
      <c r="F3508" s="1066"/>
      <c r="G3508" s="1067"/>
      <c r="I3508" s="2"/>
    </row>
    <row r="3509" spans="1:9" x14ac:dyDescent="0.2">
      <c r="A3509" s="977"/>
      <c r="B3509" s="979"/>
      <c r="C3509" s="1069"/>
      <c r="D3509" s="1072"/>
      <c r="E3509" s="1070"/>
      <c r="F3509" s="1066"/>
      <c r="G3509" s="1067"/>
      <c r="I3509" s="2"/>
    </row>
    <row r="3510" spans="1:9" x14ac:dyDescent="0.2">
      <c r="A3510" s="977"/>
      <c r="B3510" s="979"/>
      <c r="C3510" s="1069"/>
      <c r="D3510" s="1072"/>
      <c r="E3510" s="1070"/>
      <c r="F3510" s="1066"/>
      <c r="G3510" s="1067"/>
      <c r="I3510" s="2"/>
    </row>
    <row r="3511" spans="1:9" x14ac:dyDescent="0.2">
      <c r="A3511" s="977"/>
      <c r="B3511" s="979"/>
      <c r="C3511" s="1069"/>
      <c r="D3511" s="1072"/>
      <c r="E3511" s="1070"/>
      <c r="F3511" s="1066"/>
      <c r="G3511" s="1067"/>
      <c r="I3511" s="2"/>
    </row>
    <row r="3512" spans="1:9" x14ac:dyDescent="0.2">
      <c r="A3512" s="977"/>
      <c r="B3512" s="979"/>
      <c r="C3512" s="1069"/>
      <c r="D3512" s="1072"/>
      <c r="E3512" s="1070"/>
      <c r="F3512" s="1066"/>
      <c r="G3512" s="1067"/>
      <c r="I3512" s="2"/>
    </row>
    <row r="3513" spans="1:9" x14ac:dyDescent="0.2">
      <c r="A3513" s="977"/>
      <c r="B3513" s="979"/>
      <c r="C3513" s="1069"/>
      <c r="D3513" s="1072"/>
      <c r="E3513" s="1070"/>
      <c r="F3513" s="1066"/>
      <c r="G3513" s="1067"/>
      <c r="I3513" s="2"/>
    </row>
    <row r="3514" spans="1:9" x14ac:dyDescent="0.2">
      <c r="A3514" s="977"/>
      <c r="B3514" s="979"/>
      <c r="C3514" s="1069"/>
      <c r="D3514" s="1072"/>
      <c r="E3514" s="1070"/>
      <c r="F3514" s="1066"/>
      <c r="G3514" s="1067"/>
      <c r="I3514" s="2"/>
    </row>
    <row r="3515" spans="1:9" x14ac:dyDescent="0.2">
      <c r="A3515" s="977"/>
      <c r="B3515" s="979"/>
      <c r="C3515" s="1069"/>
      <c r="D3515" s="1072"/>
      <c r="E3515" s="1070"/>
      <c r="F3515" s="1066"/>
      <c r="G3515" s="1067"/>
      <c r="I3515" s="2"/>
    </row>
    <row r="3516" spans="1:9" x14ac:dyDescent="0.2">
      <c r="A3516" s="977"/>
      <c r="B3516" s="979"/>
      <c r="C3516" s="1069"/>
      <c r="D3516" s="1072"/>
      <c r="E3516" s="1070"/>
      <c r="F3516" s="1066"/>
      <c r="G3516" s="1067"/>
      <c r="I3516" s="2"/>
    </row>
    <row r="3517" spans="1:9" x14ac:dyDescent="0.2">
      <c r="A3517" s="977"/>
      <c r="B3517" s="979"/>
      <c r="C3517" s="1069"/>
      <c r="D3517" s="1072"/>
      <c r="E3517" s="1070"/>
      <c r="F3517" s="1066"/>
      <c r="G3517" s="1067"/>
      <c r="I3517" s="2"/>
    </row>
    <row r="3518" spans="1:9" x14ac:dyDescent="0.2">
      <c r="A3518" s="977"/>
      <c r="B3518" s="979"/>
      <c r="C3518" s="1069"/>
      <c r="D3518" s="1072"/>
      <c r="E3518" s="1070"/>
      <c r="F3518" s="1066"/>
      <c r="G3518" s="1067"/>
      <c r="I3518" s="2"/>
    </row>
    <row r="3519" spans="1:9" x14ac:dyDescent="0.2">
      <c r="A3519" s="977"/>
      <c r="B3519" s="979"/>
      <c r="C3519" s="1069"/>
      <c r="D3519" s="1072"/>
      <c r="E3519" s="1070"/>
      <c r="F3519" s="1066"/>
      <c r="G3519" s="1067"/>
      <c r="I3519" s="2"/>
    </row>
    <row r="3520" spans="1:9" x14ac:dyDescent="0.2">
      <c r="A3520" s="977"/>
      <c r="B3520" s="979"/>
      <c r="C3520" s="1069"/>
      <c r="D3520" s="1072"/>
      <c r="E3520" s="1070"/>
      <c r="F3520" s="1066"/>
      <c r="G3520" s="1067"/>
      <c r="I3520" s="2"/>
    </row>
    <row r="3521" spans="1:9" x14ac:dyDescent="0.2">
      <c r="A3521" s="977"/>
      <c r="B3521" s="979"/>
      <c r="C3521" s="1069"/>
      <c r="D3521" s="1072"/>
      <c r="E3521" s="1070"/>
      <c r="F3521" s="1066"/>
      <c r="G3521" s="1067"/>
      <c r="I3521" s="2"/>
    </row>
    <row r="3522" spans="1:9" x14ac:dyDescent="0.2">
      <c r="A3522" s="977"/>
      <c r="B3522" s="979"/>
      <c r="C3522" s="1069"/>
      <c r="D3522" s="1072"/>
      <c r="E3522" s="1070"/>
      <c r="F3522" s="1066"/>
      <c r="G3522" s="1067"/>
      <c r="I3522" s="2"/>
    </row>
    <row r="3523" spans="1:9" x14ac:dyDescent="0.2">
      <c r="A3523" s="977"/>
      <c r="B3523" s="979"/>
      <c r="C3523" s="1069"/>
      <c r="D3523" s="1072"/>
      <c r="E3523" s="1070"/>
      <c r="F3523" s="1066"/>
      <c r="G3523" s="1067"/>
      <c r="I3523" s="2"/>
    </row>
    <row r="3524" spans="1:9" x14ac:dyDescent="0.2">
      <c r="A3524" s="977"/>
      <c r="B3524" s="979"/>
      <c r="C3524" s="1069"/>
      <c r="D3524" s="1072"/>
      <c r="E3524" s="1070"/>
      <c r="F3524" s="1066"/>
      <c r="G3524" s="1067"/>
      <c r="I3524" s="2"/>
    </row>
    <row r="3525" spans="1:9" x14ac:dyDescent="0.2">
      <c r="A3525" s="977"/>
      <c r="B3525" s="979"/>
      <c r="C3525" s="1069"/>
      <c r="D3525" s="1072"/>
      <c r="E3525" s="1070"/>
      <c r="F3525" s="1066"/>
      <c r="G3525" s="1067"/>
      <c r="I3525" s="2"/>
    </row>
    <row r="3526" spans="1:9" x14ac:dyDescent="0.2">
      <c r="A3526" s="977"/>
      <c r="B3526" s="979"/>
      <c r="C3526" s="1069"/>
      <c r="D3526" s="1072"/>
      <c r="E3526" s="1070"/>
      <c r="F3526" s="1066"/>
      <c r="G3526" s="1067"/>
      <c r="I3526" s="2"/>
    </row>
    <row r="3527" spans="1:9" x14ac:dyDescent="0.2">
      <c r="A3527" s="977"/>
      <c r="B3527" s="979"/>
      <c r="C3527" s="1069"/>
      <c r="D3527" s="1072"/>
      <c r="E3527" s="1070"/>
      <c r="F3527" s="1066"/>
      <c r="G3527" s="1067"/>
      <c r="I3527" s="2"/>
    </row>
    <row r="3528" spans="1:9" x14ac:dyDescent="0.2">
      <c r="A3528" s="977"/>
      <c r="B3528" s="979"/>
      <c r="C3528" s="1069"/>
      <c r="D3528" s="1072"/>
      <c r="E3528" s="1070"/>
      <c r="F3528" s="1066"/>
      <c r="G3528" s="1067"/>
      <c r="I3528" s="2"/>
    </row>
    <row r="3529" spans="1:9" x14ac:dyDescent="0.2">
      <c r="A3529" s="977"/>
      <c r="B3529" s="979"/>
      <c r="C3529" s="1069"/>
      <c r="D3529" s="1072"/>
      <c r="E3529" s="1070"/>
      <c r="F3529" s="1066"/>
      <c r="G3529" s="1067"/>
      <c r="I3529" s="2"/>
    </row>
    <row r="3530" spans="1:9" x14ac:dyDescent="0.2">
      <c r="A3530" s="977"/>
      <c r="B3530" s="979"/>
      <c r="C3530" s="1069"/>
      <c r="D3530" s="1072"/>
      <c r="E3530" s="1070"/>
      <c r="F3530" s="1066"/>
      <c r="G3530" s="1067"/>
      <c r="I3530" s="2"/>
    </row>
    <row r="3531" spans="1:9" x14ac:dyDescent="0.2">
      <c r="A3531" s="977"/>
      <c r="B3531" s="979"/>
      <c r="C3531" s="1069"/>
      <c r="D3531" s="1072"/>
      <c r="E3531" s="1070"/>
      <c r="F3531" s="1066"/>
      <c r="G3531" s="1067"/>
      <c r="I3531" s="2"/>
    </row>
    <row r="3532" spans="1:9" x14ac:dyDescent="0.2">
      <c r="A3532" s="977"/>
      <c r="B3532" s="979"/>
      <c r="C3532" s="1069"/>
      <c r="D3532" s="1072"/>
      <c r="E3532" s="1070"/>
      <c r="F3532" s="1066"/>
      <c r="G3532" s="1067"/>
      <c r="I3532" s="2"/>
    </row>
    <row r="3533" spans="1:9" x14ac:dyDescent="0.2">
      <c r="A3533" s="977"/>
      <c r="B3533" s="979"/>
      <c r="C3533" s="1069"/>
      <c r="D3533" s="1072"/>
      <c r="E3533" s="1070"/>
      <c r="F3533" s="1066"/>
      <c r="G3533" s="1067"/>
      <c r="I3533" s="2"/>
    </row>
    <row r="3534" spans="1:9" x14ac:dyDescent="0.2">
      <c r="A3534" s="977"/>
      <c r="B3534" s="979"/>
      <c r="C3534" s="1069"/>
      <c r="D3534" s="1072"/>
      <c r="E3534" s="1070"/>
      <c r="F3534" s="1066"/>
      <c r="G3534" s="1067"/>
      <c r="I3534" s="2"/>
    </row>
    <row r="3535" spans="1:9" x14ac:dyDescent="0.2">
      <c r="A3535" s="977"/>
      <c r="B3535" s="979"/>
      <c r="C3535" s="1069"/>
      <c r="D3535" s="1072"/>
      <c r="E3535" s="1070"/>
      <c r="F3535" s="1066"/>
      <c r="G3535" s="1067"/>
      <c r="I3535" s="2"/>
    </row>
    <row r="3536" spans="1:9" x14ac:dyDescent="0.2">
      <c r="A3536" s="977"/>
      <c r="B3536" s="979"/>
      <c r="C3536" s="1069"/>
      <c r="D3536" s="1072"/>
      <c r="E3536" s="1070"/>
      <c r="F3536" s="1066"/>
      <c r="G3536" s="1067"/>
      <c r="I3536" s="2"/>
    </row>
    <row r="3537" spans="1:9" x14ac:dyDescent="0.2">
      <c r="A3537" s="977"/>
      <c r="B3537" s="979"/>
      <c r="C3537" s="1069"/>
      <c r="D3537" s="1072"/>
      <c r="E3537" s="1070"/>
      <c r="F3537" s="1066"/>
      <c r="G3537" s="1067"/>
      <c r="I3537" s="2"/>
    </row>
    <row r="3538" spans="1:9" x14ac:dyDescent="0.2">
      <c r="A3538" s="977"/>
      <c r="B3538" s="979"/>
      <c r="C3538" s="1069"/>
      <c r="D3538" s="1072"/>
      <c r="E3538" s="1070"/>
      <c r="F3538" s="1066"/>
      <c r="G3538" s="1067"/>
      <c r="I3538" s="2"/>
    </row>
    <row r="3539" spans="1:9" x14ac:dyDescent="0.2">
      <c r="A3539" s="977"/>
      <c r="B3539" s="979"/>
      <c r="C3539" s="1069"/>
      <c r="D3539" s="1072"/>
      <c r="E3539" s="1070"/>
      <c r="F3539" s="1066"/>
      <c r="G3539" s="1067"/>
      <c r="I3539" s="2"/>
    </row>
    <row r="3540" spans="1:9" x14ac:dyDescent="0.2">
      <c r="A3540" s="977"/>
      <c r="B3540" s="979"/>
      <c r="C3540" s="1069"/>
      <c r="D3540" s="1072"/>
      <c r="E3540" s="1070"/>
      <c r="F3540" s="1066"/>
      <c r="G3540" s="1067"/>
      <c r="I3540" s="2"/>
    </row>
    <row r="3541" spans="1:9" x14ac:dyDescent="0.2">
      <c r="A3541" s="977"/>
      <c r="B3541" s="979"/>
      <c r="C3541" s="1069"/>
      <c r="D3541" s="1072"/>
      <c r="E3541" s="1070"/>
      <c r="F3541" s="1066"/>
      <c r="G3541" s="1067"/>
      <c r="I3541" s="2"/>
    </row>
    <row r="3542" spans="1:9" x14ac:dyDescent="0.2">
      <c r="A3542" s="977"/>
      <c r="B3542" s="979"/>
      <c r="C3542" s="1069"/>
      <c r="D3542" s="1072"/>
      <c r="E3542" s="1070"/>
      <c r="F3542" s="1066"/>
      <c r="G3542" s="1067"/>
      <c r="I3542" s="2"/>
    </row>
    <row r="3543" spans="1:9" x14ac:dyDescent="0.2">
      <c r="A3543" s="977"/>
      <c r="B3543" s="979"/>
      <c r="C3543" s="1069"/>
      <c r="D3543" s="1072"/>
      <c r="E3543" s="1070"/>
      <c r="F3543" s="1066"/>
      <c r="G3543" s="1067"/>
      <c r="I3543" s="2"/>
    </row>
    <row r="3544" spans="1:9" x14ac:dyDescent="0.2">
      <c r="A3544" s="977"/>
      <c r="B3544" s="979"/>
      <c r="C3544" s="1069"/>
      <c r="D3544" s="1072"/>
      <c r="E3544" s="1070"/>
      <c r="F3544" s="1066"/>
      <c r="G3544" s="1067"/>
      <c r="I3544" s="2"/>
    </row>
    <row r="3545" spans="1:9" x14ac:dyDescent="0.2">
      <c r="A3545" s="977"/>
      <c r="B3545" s="979"/>
      <c r="C3545" s="1069"/>
      <c r="D3545" s="1072"/>
      <c r="E3545" s="1070"/>
      <c r="F3545" s="1066"/>
      <c r="G3545" s="1067"/>
      <c r="I3545" s="2"/>
    </row>
    <row r="3546" spans="1:9" x14ac:dyDescent="0.2">
      <c r="A3546" s="977"/>
      <c r="B3546" s="979"/>
      <c r="C3546" s="1069"/>
      <c r="D3546" s="1072"/>
      <c r="E3546" s="1070"/>
      <c r="F3546" s="1066"/>
      <c r="G3546" s="1067"/>
      <c r="I3546" s="2"/>
    </row>
    <row r="3547" spans="1:9" x14ac:dyDescent="0.2">
      <c r="A3547" s="977"/>
      <c r="B3547" s="979"/>
      <c r="C3547" s="1069"/>
      <c r="D3547" s="1072"/>
      <c r="E3547" s="1070"/>
      <c r="F3547" s="1066"/>
      <c r="G3547" s="1067"/>
      <c r="I3547" s="2"/>
    </row>
    <row r="3548" spans="1:9" x14ac:dyDescent="0.2">
      <c r="A3548" s="977"/>
      <c r="B3548" s="979"/>
      <c r="C3548" s="1069"/>
      <c r="D3548" s="1072"/>
      <c r="E3548" s="1070"/>
      <c r="F3548" s="1066"/>
      <c r="G3548" s="1067"/>
      <c r="I3548" s="2"/>
    </row>
    <row r="3549" spans="1:9" x14ac:dyDescent="0.2">
      <c r="A3549" s="977"/>
      <c r="B3549" s="979"/>
      <c r="C3549" s="1069"/>
      <c r="D3549" s="1072"/>
      <c r="E3549" s="1070"/>
      <c r="F3549" s="1066"/>
      <c r="G3549" s="1067"/>
      <c r="I3549" s="2"/>
    </row>
    <row r="3550" spans="1:9" x14ac:dyDescent="0.2">
      <c r="A3550" s="977"/>
      <c r="B3550" s="979"/>
      <c r="C3550" s="1069"/>
      <c r="D3550" s="1072"/>
      <c r="E3550" s="1070"/>
      <c r="F3550" s="1066"/>
      <c r="G3550" s="1067"/>
      <c r="I3550" s="2"/>
    </row>
    <row r="3551" spans="1:9" x14ac:dyDescent="0.2">
      <c r="A3551" s="977"/>
      <c r="B3551" s="979"/>
      <c r="C3551" s="1069"/>
      <c r="D3551" s="1072"/>
      <c r="E3551" s="1070"/>
      <c r="F3551" s="1066"/>
      <c r="G3551" s="1067"/>
      <c r="I3551" s="2"/>
    </row>
    <row r="3552" spans="1:9" x14ac:dyDescent="0.2">
      <c r="A3552" s="977"/>
      <c r="B3552" s="979"/>
      <c r="C3552" s="1069"/>
      <c r="D3552" s="1072"/>
      <c r="E3552" s="1070"/>
      <c r="F3552" s="1066"/>
      <c r="G3552" s="1067"/>
      <c r="I3552" s="2"/>
    </row>
    <row r="3553" spans="1:9" x14ac:dyDescent="0.2">
      <c r="A3553" s="977"/>
      <c r="B3553" s="979"/>
      <c r="C3553" s="1069"/>
      <c r="D3553" s="1072"/>
      <c r="E3553" s="1070"/>
      <c r="F3553" s="1066"/>
      <c r="G3553" s="1067"/>
      <c r="I3553" s="2"/>
    </row>
    <row r="3554" spans="1:9" x14ac:dyDescent="0.2">
      <c r="A3554" s="977"/>
      <c r="B3554" s="979"/>
      <c r="C3554" s="1069"/>
      <c r="D3554" s="1072"/>
      <c r="E3554" s="1070"/>
      <c r="F3554" s="1066"/>
      <c r="G3554" s="1067"/>
      <c r="I3554" s="2"/>
    </row>
    <row r="3555" spans="1:9" x14ac:dyDescent="0.2">
      <c r="A3555" s="977"/>
      <c r="B3555" s="979"/>
      <c r="C3555" s="1069"/>
      <c r="D3555" s="1072"/>
      <c r="E3555" s="1070"/>
      <c r="F3555" s="1066"/>
      <c r="G3555" s="1067"/>
      <c r="I3555" s="2"/>
    </row>
    <row r="3556" spans="1:9" x14ac:dyDescent="0.2">
      <c r="A3556" s="977"/>
      <c r="B3556" s="979"/>
      <c r="C3556" s="1069"/>
      <c r="D3556" s="1072"/>
      <c r="E3556" s="1070"/>
      <c r="F3556" s="1066"/>
      <c r="G3556" s="1067"/>
      <c r="I3556" s="2"/>
    </row>
    <row r="3557" spans="1:9" x14ac:dyDescent="0.2">
      <c r="A3557" s="977"/>
      <c r="B3557" s="979"/>
      <c r="C3557" s="1069"/>
      <c r="D3557" s="1072"/>
      <c r="E3557" s="1070"/>
      <c r="F3557" s="1066"/>
      <c r="G3557" s="1067"/>
      <c r="I3557" s="2"/>
    </row>
    <row r="3558" spans="1:9" x14ac:dyDescent="0.2">
      <c r="A3558" s="977"/>
      <c r="B3558" s="979"/>
      <c r="C3558" s="1069"/>
      <c r="D3558" s="1072"/>
      <c r="E3558" s="1070"/>
      <c r="F3558" s="1066"/>
      <c r="G3558" s="1067"/>
      <c r="I3558" s="2"/>
    </row>
    <row r="3559" spans="1:9" x14ac:dyDescent="0.2">
      <c r="A3559" s="977"/>
      <c r="B3559" s="979"/>
      <c r="C3559" s="1069"/>
      <c r="D3559" s="1072"/>
      <c r="E3559" s="1070"/>
      <c r="F3559" s="1066"/>
      <c r="G3559" s="1067"/>
      <c r="I3559" s="2"/>
    </row>
    <row r="3560" spans="1:9" x14ac:dyDescent="0.2">
      <c r="A3560" s="977"/>
      <c r="B3560" s="979"/>
      <c r="C3560" s="1069"/>
      <c r="D3560" s="1072"/>
      <c r="E3560" s="1070"/>
      <c r="F3560" s="1066"/>
      <c r="G3560" s="1067"/>
      <c r="I3560" s="2"/>
    </row>
    <row r="3561" spans="1:9" x14ac:dyDescent="0.2">
      <c r="A3561" s="977"/>
      <c r="B3561" s="979"/>
      <c r="C3561" s="1069"/>
      <c r="D3561" s="1072"/>
      <c r="E3561" s="1070"/>
      <c r="F3561" s="1066"/>
      <c r="G3561" s="1067"/>
      <c r="I3561" s="2"/>
    </row>
    <row r="3562" spans="1:9" x14ac:dyDescent="0.2">
      <c r="A3562" s="977"/>
      <c r="B3562" s="979"/>
      <c r="C3562" s="1069"/>
      <c r="D3562" s="1072"/>
      <c r="E3562" s="1070"/>
      <c r="F3562" s="1066"/>
      <c r="G3562" s="1067"/>
      <c r="I3562" s="2"/>
    </row>
    <row r="3563" spans="1:9" x14ac:dyDescent="0.2">
      <c r="A3563" s="977"/>
      <c r="B3563" s="979"/>
      <c r="C3563" s="1069"/>
      <c r="D3563" s="1072"/>
      <c r="E3563" s="1070"/>
      <c r="F3563" s="1066"/>
      <c r="G3563" s="1067"/>
      <c r="I3563" s="2"/>
    </row>
    <row r="3564" spans="1:9" x14ac:dyDescent="0.2">
      <c r="A3564" s="977"/>
      <c r="B3564" s="979"/>
      <c r="C3564" s="1069"/>
      <c r="D3564" s="1072"/>
      <c r="E3564" s="1070"/>
      <c r="F3564" s="1066"/>
      <c r="G3564" s="1067"/>
      <c r="I3564" s="2"/>
    </row>
    <row r="3565" spans="1:9" x14ac:dyDescent="0.2">
      <c r="A3565" s="977"/>
      <c r="B3565" s="979"/>
      <c r="C3565" s="1069"/>
      <c r="D3565" s="1072"/>
      <c r="E3565" s="1070"/>
      <c r="F3565" s="1066"/>
      <c r="G3565" s="1067"/>
      <c r="I3565" s="2"/>
    </row>
    <row r="3566" spans="1:9" x14ac:dyDescent="0.2">
      <c r="A3566" s="977"/>
      <c r="B3566" s="979"/>
      <c r="C3566" s="1069"/>
      <c r="D3566" s="1072"/>
      <c r="E3566" s="1070"/>
      <c r="F3566" s="1066"/>
      <c r="G3566" s="1067"/>
      <c r="I3566" s="2"/>
    </row>
    <row r="3567" spans="1:9" x14ac:dyDescent="0.2">
      <c r="A3567" s="977"/>
      <c r="B3567" s="979"/>
      <c r="C3567" s="1069"/>
      <c r="D3567" s="1072"/>
      <c r="E3567" s="1070"/>
      <c r="F3567" s="1066"/>
      <c r="G3567" s="1067"/>
      <c r="I3567" s="2"/>
    </row>
    <row r="3568" spans="1:9" x14ac:dyDescent="0.2">
      <c r="A3568" s="977"/>
      <c r="B3568" s="979"/>
      <c r="C3568" s="1069"/>
      <c r="D3568" s="1072"/>
      <c r="E3568" s="1070"/>
      <c r="F3568" s="1066"/>
      <c r="G3568" s="1067"/>
      <c r="I3568" s="2"/>
    </row>
    <row r="3569" spans="1:9" x14ac:dyDescent="0.2">
      <c r="A3569" s="977"/>
      <c r="B3569" s="979"/>
      <c r="C3569" s="1069"/>
      <c r="D3569" s="1072"/>
      <c r="E3569" s="1070"/>
      <c r="F3569" s="1066"/>
      <c r="G3569" s="1067"/>
      <c r="I3569" s="2"/>
    </row>
    <row r="3570" spans="1:9" x14ac:dyDescent="0.2">
      <c r="A3570" s="977"/>
      <c r="B3570" s="979"/>
      <c r="C3570" s="1069"/>
      <c r="D3570" s="1072"/>
      <c r="E3570" s="1070"/>
      <c r="F3570" s="1066"/>
      <c r="G3570" s="1067"/>
      <c r="I3570" s="2"/>
    </row>
    <row r="3571" spans="1:9" x14ac:dyDescent="0.2">
      <c r="A3571" s="977"/>
      <c r="B3571" s="979"/>
      <c r="C3571" s="1069"/>
      <c r="D3571" s="1072"/>
      <c r="E3571" s="1070"/>
      <c r="F3571" s="1066"/>
      <c r="G3571" s="1067"/>
      <c r="I3571" s="2"/>
    </row>
    <row r="3572" spans="1:9" x14ac:dyDescent="0.2">
      <c r="A3572" s="977"/>
      <c r="B3572" s="979"/>
      <c r="C3572" s="1069"/>
      <c r="D3572" s="1072"/>
      <c r="E3572" s="1070"/>
      <c r="F3572" s="1066"/>
      <c r="G3572" s="1067"/>
      <c r="I3572" s="2"/>
    </row>
    <row r="3573" spans="1:9" x14ac:dyDescent="0.2">
      <c r="A3573" s="977"/>
      <c r="B3573" s="979"/>
      <c r="C3573" s="1069"/>
      <c r="D3573" s="1072"/>
      <c r="E3573" s="1070"/>
      <c r="F3573" s="1066"/>
      <c r="G3573" s="1067"/>
      <c r="I3573" s="2"/>
    </row>
    <row r="3574" spans="1:9" x14ac:dyDescent="0.2">
      <c r="A3574" s="977"/>
      <c r="B3574" s="979"/>
      <c r="C3574" s="1069"/>
      <c r="D3574" s="1072"/>
      <c r="E3574" s="1070"/>
      <c r="F3574" s="1066"/>
      <c r="G3574" s="1067"/>
      <c r="I3574" s="2"/>
    </row>
    <row r="3575" spans="1:9" x14ac:dyDescent="0.2">
      <c r="A3575" s="977"/>
      <c r="B3575" s="979"/>
      <c r="C3575" s="1069"/>
      <c r="D3575" s="1072"/>
      <c r="E3575" s="1070"/>
      <c r="F3575" s="1066"/>
      <c r="G3575" s="1067"/>
      <c r="I3575" s="2"/>
    </row>
    <row r="3576" spans="1:9" x14ac:dyDescent="0.2">
      <c r="A3576" s="977"/>
      <c r="B3576" s="979"/>
      <c r="C3576" s="1069"/>
      <c r="D3576" s="1072"/>
      <c r="E3576" s="1070"/>
      <c r="F3576" s="1066"/>
      <c r="G3576" s="1067"/>
      <c r="I3576" s="2"/>
    </row>
    <row r="3577" spans="1:9" x14ac:dyDescent="0.2">
      <c r="A3577" s="977"/>
      <c r="B3577" s="979"/>
      <c r="C3577" s="1069"/>
      <c r="D3577" s="1072"/>
      <c r="E3577" s="1070"/>
      <c r="F3577" s="1066"/>
      <c r="G3577" s="1067"/>
      <c r="I3577" s="2"/>
    </row>
    <row r="3578" spans="1:9" x14ac:dyDescent="0.2">
      <c r="A3578" s="977"/>
      <c r="B3578" s="979"/>
      <c r="C3578" s="1069"/>
      <c r="D3578" s="1072"/>
      <c r="E3578" s="1070"/>
      <c r="F3578" s="1066"/>
      <c r="G3578" s="1067"/>
      <c r="I3578" s="2"/>
    </row>
    <row r="3579" spans="1:9" x14ac:dyDescent="0.2">
      <c r="A3579" s="977"/>
      <c r="B3579" s="979"/>
      <c r="C3579" s="1069"/>
      <c r="D3579" s="1072"/>
      <c r="E3579" s="1070"/>
      <c r="F3579" s="1066"/>
      <c r="G3579" s="1067"/>
      <c r="I3579" s="2"/>
    </row>
    <row r="3580" spans="1:9" x14ac:dyDescent="0.2">
      <c r="A3580" s="977"/>
      <c r="B3580" s="979"/>
      <c r="C3580" s="1069"/>
      <c r="D3580" s="1072"/>
      <c r="E3580" s="1070"/>
      <c r="F3580" s="1066"/>
      <c r="G3580" s="1067"/>
      <c r="I3580" s="2"/>
    </row>
    <row r="3581" spans="1:9" x14ac:dyDescent="0.2">
      <c r="A3581" s="977"/>
      <c r="B3581" s="979"/>
      <c r="C3581" s="1069"/>
      <c r="D3581" s="1072"/>
      <c r="E3581" s="1070"/>
      <c r="F3581" s="1066"/>
      <c r="G3581" s="1067"/>
      <c r="I3581" s="2"/>
    </row>
    <row r="3582" spans="1:9" x14ac:dyDescent="0.2">
      <c r="A3582" s="977"/>
      <c r="B3582" s="979"/>
      <c r="C3582" s="1069"/>
      <c r="D3582" s="1072"/>
      <c r="E3582" s="1070"/>
      <c r="F3582" s="1066"/>
      <c r="G3582" s="1067"/>
      <c r="I3582" s="2"/>
    </row>
    <row r="3583" spans="1:9" x14ac:dyDescent="0.2">
      <c r="A3583" s="977"/>
      <c r="B3583" s="979"/>
      <c r="C3583" s="1069"/>
      <c r="D3583" s="1072"/>
      <c r="E3583" s="1070"/>
      <c r="F3583" s="1066"/>
      <c r="G3583" s="1067"/>
      <c r="I3583" s="2"/>
    </row>
    <row r="3584" spans="1:9" x14ac:dyDescent="0.2">
      <c r="A3584" s="977"/>
      <c r="B3584" s="979"/>
      <c r="C3584" s="1069"/>
      <c r="D3584" s="1072"/>
      <c r="E3584" s="1070"/>
      <c r="F3584" s="1066"/>
      <c r="G3584" s="1067"/>
      <c r="I3584" s="2"/>
    </row>
    <row r="3585" spans="1:9" x14ac:dyDescent="0.2">
      <c r="A3585" s="977"/>
      <c r="B3585" s="979"/>
      <c r="C3585" s="1069"/>
      <c r="D3585" s="1072"/>
      <c r="E3585" s="1070"/>
      <c r="F3585" s="1066"/>
      <c r="G3585" s="1067"/>
      <c r="I3585" s="2"/>
    </row>
    <row r="3586" spans="1:9" x14ac:dyDescent="0.2">
      <c r="A3586" s="977"/>
      <c r="B3586" s="979"/>
      <c r="C3586" s="1069"/>
      <c r="D3586" s="1072"/>
      <c r="E3586" s="1070"/>
      <c r="F3586" s="1066"/>
      <c r="G3586" s="1067"/>
      <c r="I3586" s="2"/>
    </row>
    <row r="3587" spans="1:9" x14ac:dyDescent="0.2">
      <c r="A3587" s="977"/>
      <c r="B3587" s="979"/>
      <c r="C3587" s="1069"/>
      <c r="D3587" s="1072"/>
      <c r="E3587" s="1070"/>
      <c r="F3587" s="1066"/>
      <c r="G3587" s="1067"/>
      <c r="I3587" s="2"/>
    </row>
    <row r="3588" spans="1:9" x14ac:dyDescent="0.2">
      <c r="A3588" s="977"/>
      <c r="B3588" s="979"/>
      <c r="C3588" s="1069"/>
      <c r="D3588" s="1072"/>
      <c r="E3588" s="1070"/>
      <c r="F3588" s="1066"/>
      <c r="G3588" s="1067"/>
      <c r="I3588" s="2"/>
    </row>
    <row r="3589" spans="1:9" x14ac:dyDescent="0.2">
      <c r="A3589" s="977"/>
      <c r="B3589" s="979"/>
      <c r="C3589" s="1069"/>
      <c r="D3589" s="1072"/>
      <c r="E3589" s="1070"/>
      <c r="F3589" s="1066"/>
      <c r="G3589" s="1067"/>
      <c r="I3589" s="2"/>
    </row>
    <row r="3590" spans="1:9" x14ac:dyDescent="0.2">
      <c r="A3590" s="977"/>
      <c r="B3590" s="979"/>
      <c r="C3590" s="1069"/>
      <c r="D3590" s="1072"/>
      <c r="E3590" s="1070"/>
      <c r="F3590" s="1066"/>
      <c r="G3590" s="1067"/>
      <c r="I3590" s="2"/>
    </row>
    <row r="3591" spans="1:9" x14ac:dyDescent="0.2">
      <c r="A3591" s="977"/>
      <c r="B3591" s="979"/>
      <c r="C3591" s="1069"/>
      <c r="D3591" s="1072"/>
      <c r="E3591" s="1070"/>
      <c r="F3591" s="1066"/>
      <c r="G3591" s="1067"/>
      <c r="I3591" s="2"/>
    </row>
    <row r="3592" spans="1:9" x14ac:dyDescent="0.2">
      <c r="A3592" s="977"/>
      <c r="B3592" s="979"/>
      <c r="C3592" s="1069"/>
      <c r="D3592" s="1072"/>
      <c r="E3592" s="1070"/>
      <c r="F3592" s="1066"/>
      <c r="G3592" s="1067"/>
      <c r="I3592" s="2"/>
    </row>
    <row r="3593" spans="1:9" x14ac:dyDescent="0.2">
      <c r="A3593" s="977"/>
      <c r="B3593" s="979"/>
      <c r="C3593" s="1069"/>
      <c r="D3593" s="1072"/>
      <c r="E3593" s="1070"/>
      <c r="F3593" s="1066"/>
      <c r="G3593" s="1067"/>
      <c r="I3593" s="2"/>
    </row>
    <row r="3594" spans="1:9" x14ac:dyDescent="0.2">
      <c r="A3594" s="977"/>
      <c r="B3594" s="979"/>
      <c r="C3594" s="1069"/>
      <c r="D3594" s="1072"/>
      <c r="E3594" s="1070"/>
      <c r="F3594" s="1066"/>
      <c r="G3594" s="1067"/>
      <c r="I3594" s="2"/>
    </row>
    <row r="3595" spans="1:9" x14ac:dyDescent="0.2">
      <c r="A3595" s="977"/>
      <c r="B3595" s="979"/>
      <c r="C3595" s="1069"/>
      <c r="D3595" s="1072"/>
      <c r="E3595" s="1070"/>
      <c r="F3595" s="1066"/>
      <c r="G3595" s="1067"/>
      <c r="I3595" s="2"/>
    </row>
    <row r="3596" spans="1:9" x14ac:dyDescent="0.2">
      <c r="A3596" s="977"/>
      <c r="B3596" s="979"/>
      <c r="C3596" s="1069"/>
      <c r="D3596" s="1072"/>
      <c r="E3596" s="1070"/>
      <c r="F3596" s="1066"/>
      <c r="G3596" s="1067"/>
      <c r="I3596" s="2"/>
    </row>
    <row r="3597" spans="1:9" x14ac:dyDescent="0.2">
      <c r="A3597" s="977"/>
      <c r="B3597" s="979"/>
      <c r="C3597" s="1069"/>
      <c r="D3597" s="1072"/>
      <c r="E3597" s="1070"/>
      <c r="F3597" s="1066"/>
      <c r="G3597" s="1067"/>
      <c r="I3597" s="2"/>
    </row>
    <row r="3598" spans="1:9" x14ac:dyDescent="0.2">
      <c r="A3598" s="977"/>
      <c r="B3598" s="979"/>
      <c r="C3598" s="1069"/>
      <c r="D3598" s="1072"/>
      <c r="E3598" s="1070"/>
      <c r="F3598" s="1066"/>
      <c r="G3598" s="1067"/>
      <c r="I3598" s="2"/>
    </row>
    <row r="3599" spans="1:9" x14ac:dyDescent="0.2">
      <c r="A3599" s="977"/>
      <c r="B3599" s="979"/>
      <c r="C3599" s="1069"/>
      <c r="D3599" s="1072"/>
      <c r="E3599" s="1070"/>
      <c r="F3599" s="1066"/>
      <c r="G3599" s="1067"/>
      <c r="I3599" s="2"/>
    </row>
    <row r="3600" spans="1:9" x14ac:dyDescent="0.2">
      <c r="A3600" s="977"/>
      <c r="B3600" s="979"/>
      <c r="C3600" s="1069"/>
      <c r="D3600" s="1072"/>
      <c r="E3600" s="1070"/>
      <c r="F3600" s="1066"/>
      <c r="G3600" s="1067"/>
      <c r="I3600" s="2"/>
    </row>
    <row r="3601" spans="1:9" x14ac:dyDescent="0.2">
      <c r="A3601" s="977"/>
      <c r="B3601" s="979"/>
      <c r="C3601" s="1069"/>
      <c r="D3601" s="1072"/>
      <c r="E3601" s="1070"/>
      <c r="F3601" s="1066"/>
      <c r="G3601" s="1067"/>
      <c r="I3601" s="2"/>
    </row>
    <row r="3602" spans="1:9" x14ac:dyDescent="0.2">
      <c r="A3602" s="977"/>
      <c r="B3602" s="979"/>
      <c r="C3602" s="1069"/>
      <c r="D3602" s="1072"/>
      <c r="E3602" s="1070"/>
      <c r="F3602" s="1066"/>
      <c r="G3602" s="1067"/>
      <c r="I3602" s="2"/>
    </row>
    <row r="3603" spans="1:9" x14ac:dyDescent="0.2">
      <c r="A3603" s="977"/>
      <c r="B3603" s="979"/>
    </row>
    <row r="3604" spans="1:9" x14ac:dyDescent="0.2">
      <c r="A3604" s="977"/>
      <c r="B3604" s="979"/>
    </row>
    <row r="3605" spans="1:9" x14ac:dyDescent="0.2">
      <c r="A3605" s="977"/>
      <c r="B3605" s="979"/>
    </row>
    <row r="3606" spans="1:9" x14ac:dyDescent="0.2">
      <c r="A3606" s="977"/>
      <c r="B3606" s="979"/>
    </row>
    <row r="3607" spans="1:9" x14ac:dyDescent="0.2">
      <c r="A3607" s="977"/>
      <c r="B3607" s="979"/>
    </row>
    <row r="3608" spans="1:9" x14ac:dyDescent="0.2">
      <c r="A3608" s="977"/>
      <c r="B3608" s="979"/>
    </row>
    <row r="3609" spans="1:9" x14ac:dyDescent="0.2">
      <c r="A3609" s="977"/>
      <c r="B3609" s="979"/>
    </row>
    <row r="3610" spans="1:9" x14ac:dyDescent="0.2">
      <c r="A3610" s="977"/>
      <c r="B3610" s="979"/>
    </row>
    <row r="3611" spans="1:9" x14ac:dyDescent="0.2">
      <c r="A3611" s="977"/>
      <c r="B3611" s="979"/>
    </row>
    <row r="3612" spans="1:9" x14ac:dyDescent="0.2">
      <c r="A3612" s="977"/>
      <c r="B3612" s="979"/>
    </row>
    <row r="3613" spans="1:9" x14ac:dyDescent="0.2">
      <c r="A3613" s="977"/>
      <c r="B3613" s="979"/>
    </row>
    <row r="3614" spans="1:9" x14ac:dyDescent="0.2">
      <c r="A3614" s="977"/>
      <c r="B3614" s="979"/>
    </row>
    <row r="3615" spans="1:9" x14ac:dyDescent="0.2">
      <c r="A3615" s="977"/>
      <c r="B3615" s="979"/>
    </row>
    <row r="3616" spans="1:9" x14ac:dyDescent="0.2">
      <c r="A3616" s="977"/>
      <c r="B3616" s="979"/>
    </row>
    <row r="3617" spans="1:2" x14ac:dyDescent="0.2">
      <c r="A3617" s="977"/>
      <c r="B3617" s="979"/>
    </row>
    <row r="3618" spans="1:2" x14ac:dyDescent="0.2">
      <c r="A3618" s="977"/>
      <c r="B3618" s="979"/>
    </row>
    <row r="3619" spans="1:2" x14ac:dyDescent="0.2">
      <c r="A3619" s="977"/>
      <c r="B3619" s="979"/>
    </row>
    <row r="3620" spans="1:2" x14ac:dyDescent="0.2">
      <c r="A3620" s="977"/>
      <c r="B3620" s="979"/>
    </row>
    <row r="3621" spans="1:2" x14ac:dyDescent="0.2">
      <c r="A3621" s="977"/>
      <c r="B3621" s="979"/>
    </row>
    <row r="3622" spans="1:2" x14ac:dyDescent="0.2">
      <c r="A3622" s="977"/>
      <c r="B3622" s="979"/>
    </row>
    <row r="3623" spans="1:2" x14ac:dyDescent="0.2">
      <c r="A3623" s="977"/>
      <c r="B3623" s="979"/>
    </row>
    <row r="3624" spans="1:2" x14ac:dyDescent="0.2">
      <c r="A3624" s="977"/>
      <c r="B3624" s="979"/>
    </row>
    <row r="3625" spans="1:2" x14ac:dyDescent="0.2">
      <c r="A3625" s="977"/>
      <c r="B3625" s="979"/>
    </row>
    <row r="3626" spans="1:2" x14ac:dyDescent="0.2">
      <c r="A3626" s="977"/>
      <c r="B3626" s="979"/>
    </row>
    <row r="3627" spans="1:2" x14ac:dyDescent="0.2">
      <c r="A3627" s="977"/>
      <c r="B3627" s="979"/>
    </row>
    <row r="3628" spans="1:2" x14ac:dyDescent="0.2">
      <c r="A3628" s="977"/>
      <c r="B3628" s="979"/>
    </row>
    <row r="3629" spans="1:2" x14ac:dyDescent="0.2">
      <c r="A3629" s="977"/>
      <c r="B3629" s="979"/>
    </row>
    <row r="3630" spans="1:2" x14ac:dyDescent="0.2">
      <c r="A3630" s="977"/>
      <c r="B3630" s="979"/>
    </row>
    <row r="3631" spans="1:2" x14ac:dyDescent="0.2">
      <c r="A3631" s="977"/>
      <c r="B3631" s="979"/>
    </row>
    <row r="3632" spans="1:2" x14ac:dyDescent="0.2">
      <c r="A3632" s="977"/>
      <c r="B3632" s="979"/>
    </row>
    <row r="3633" spans="1:2" x14ac:dyDescent="0.2">
      <c r="A3633" s="977"/>
      <c r="B3633" s="979"/>
    </row>
    <row r="3634" spans="1:2" x14ac:dyDescent="0.2">
      <c r="A3634" s="977"/>
      <c r="B3634" s="979"/>
    </row>
    <row r="3635" spans="1:2" x14ac:dyDescent="0.2">
      <c r="A3635" s="977"/>
      <c r="B3635" s="979"/>
    </row>
    <row r="3636" spans="1:2" x14ac:dyDescent="0.2">
      <c r="A3636" s="977"/>
      <c r="B3636" s="979"/>
    </row>
    <row r="3637" spans="1:2" x14ac:dyDescent="0.2">
      <c r="A3637" s="977"/>
      <c r="B3637" s="979"/>
    </row>
    <row r="3638" spans="1:2" x14ac:dyDescent="0.2">
      <c r="A3638" s="977"/>
      <c r="B3638" s="979"/>
    </row>
    <row r="3639" spans="1:2" x14ac:dyDescent="0.2">
      <c r="A3639" s="977"/>
      <c r="B3639" s="979"/>
    </row>
    <row r="3640" spans="1:2" x14ac:dyDescent="0.2">
      <c r="A3640" s="977"/>
      <c r="B3640" s="979"/>
    </row>
    <row r="3641" spans="1:2" x14ac:dyDescent="0.2">
      <c r="A3641" s="977"/>
      <c r="B3641" s="979"/>
    </row>
    <row r="3642" spans="1:2" x14ac:dyDescent="0.2">
      <c r="A3642" s="977"/>
      <c r="B3642" s="979"/>
    </row>
    <row r="3643" spans="1:2" x14ac:dyDescent="0.2">
      <c r="A3643" s="977"/>
      <c r="B3643" s="979"/>
    </row>
    <row r="3644" spans="1:2" x14ac:dyDescent="0.2">
      <c r="A3644" s="977"/>
      <c r="B3644" s="979"/>
    </row>
    <row r="3645" spans="1:2" x14ac:dyDescent="0.2">
      <c r="A3645" s="977"/>
      <c r="B3645" s="979"/>
    </row>
    <row r="3646" spans="1:2" x14ac:dyDescent="0.2">
      <c r="A3646" s="977"/>
      <c r="B3646" s="979"/>
    </row>
    <row r="3647" spans="1:2" x14ac:dyDescent="0.2">
      <c r="A3647" s="977"/>
      <c r="B3647" s="979"/>
    </row>
    <row r="3648" spans="1:2" x14ac:dyDescent="0.2">
      <c r="A3648" s="977"/>
      <c r="B3648" s="979"/>
    </row>
    <row r="3649" spans="1:2" x14ac:dyDescent="0.2">
      <c r="A3649" s="977"/>
      <c r="B3649" s="979"/>
    </row>
    <row r="3650" spans="1:2" x14ac:dyDescent="0.2">
      <c r="A3650" s="977"/>
      <c r="B3650" s="979"/>
    </row>
    <row r="3651" spans="1:2" x14ac:dyDescent="0.2">
      <c r="A3651" s="977"/>
      <c r="B3651" s="979"/>
    </row>
    <row r="3652" spans="1:2" x14ac:dyDescent="0.2">
      <c r="A3652" s="977"/>
      <c r="B3652" s="979"/>
    </row>
    <row r="3653" spans="1:2" x14ac:dyDescent="0.2">
      <c r="A3653" s="977"/>
      <c r="B3653" s="979"/>
    </row>
    <row r="3654" spans="1:2" x14ac:dyDescent="0.2">
      <c r="A3654" s="977"/>
      <c r="B3654" s="979"/>
    </row>
    <row r="3655" spans="1:2" x14ac:dyDescent="0.2">
      <c r="A3655" s="977"/>
      <c r="B3655" s="979"/>
    </row>
    <row r="3656" spans="1:2" x14ac:dyDescent="0.2">
      <c r="A3656" s="977"/>
      <c r="B3656" s="979"/>
    </row>
    <row r="3657" spans="1:2" x14ac:dyDescent="0.2">
      <c r="A3657" s="977"/>
      <c r="B3657" s="979"/>
    </row>
    <row r="3658" spans="1:2" x14ac:dyDescent="0.2">
      <c r="A3658" s="977"/>
      <c r="B3658" s="979"/>
    </row>
    <row r="3659" spans="1:2" x14ac:dyDescent="0.2">
      <c r="A3659" s="977"/>
      <c r="B3659" s="979"/>
    </row>
    <row r="3660" spans="1:2" x14ac:dyDescent="0.2">
      <c r="A3660" s="977"/>
      <c r="B3660" s="979"/>
    </row>
    <row r="3661" spans="1:2" x14ac:dyDescent="0.2">
      <c r="A3661" s="977"/>
      <c r="B3661" s="979"/>
    </row>
    <row r="3662" spans="1:2" x14ac:dyDescent="0.2">
      <c r="A3662" s="977"/>
      <c r="B3662" s="979"/>
    </row>
    <row r="3663" spans="1:2" x14ac:dyDescent="0.2">
      <c r="A3663" s="977"/>
      <c r="B3663" s="979"/>
    </row>
    <row r="3664" spans="1:2" x14ac:dyDescent="0.2">
      <c r="A3664" s="977"/>
      <c r="B3664" s="979"/>
    </row>
    <row r="3665" spans="1:2" x14ac:dyDescent="0.2">
      <c r="A3665" s="977"/>
      <c r="B3665" s="979"/>
    </row>
    <row r="3666" spans="1:2" x14ac:dyDescent="0.2">
      <c r="A3666" s="977"/>
      <c r="B3666" s="979"/>
    </row>
    <row r="3667" spans="1:2" x14ac:dyDescent="0.2">
      <c r="A3667" s="977"/>
      <c r="B3667" s="979"/>
    </row>
    <row r="3668" spans="1:2" x14ac:dyDescent="0.2">
      <c r="A3668" s="977"/>
      <c r="B3668" s="979"/>
    </row>
    <row r="3669" spans="1:2" x14ac:dyDescent="0.2">
      <c r="A3669" s="977"/>
      <c r="B3669" s="979"/>
    </row>
    <row r="3670" spans="1:2" x14ac:dyDescent="0.2">
      <c r="A3670" s="977"/>
      <c r="B3670" s="979"/>
    </row>
    <row r="3671" spans="1:2" x14ac:dyDescent="0.2">
      <c r="A3671" s="977"/>
      <c r="B3671" s="979"/>
    </row>
    <row r="3672" spans="1:2" x14ac:dyDescent="0.2">
      <c r="A3672" s="977"/>
      <c r="B3672" s="979"/>
    </row>
    <row r="3673" spans="1:2" x14ac:dyDescent="0.2">
      <c r="A3673" s="977"/>
      <c r="B3673" s="979"/>
    </row>
    <row r="3674" spans="1:2" x14ac:dyDescent="0.2">
      <c r="A3674" s="977"/>
      <c r="B3674" s="979"/>
    </row>
    <row r="3675" spans="1:2" x14ac:dyDescent="0.2">
      <c r="A3675" s="977"/>
      <c r="B3675" s="979"/>
    </row>
    <row r="3676" spans="1:2" x14ac:dyDescent="0.2">
      <c r="A3676" s="977"/>
      <c r="B3676" s="979"/>
    </row>
    <row r="3677" spans="1:2" x14ac:dyDescent="0.2">
      <c r="A3677" s="977"/>
      <c r="B3677" s="979"/>
    </row>
    <row r="3678" spans="1:2" x14ac:dyDescent="0.2">
      <c r="A3678" s="977"/>
      <c r="B3678" s="979"/>
    </row>
    <row r="3679" spans="1:2" x14ac:dyDescent="0.2">
      <c r="A3679" s="977"/>
      <c r="B3679" s="979"/>
    </row>
    <row r="3680" spans="1:2" x14ac:dyDescent="0.2">
      <c r="A3680" s="977"/>
      <c r="B3680" s="979"/>
    </row>
    <row r="3681" spans="1:2" x14ac:dyDescent="0.2">
      <c r="A3681" s="977"/>
      <c r="B3681" s="979"/>
    </row>
    <row r="3682" spans="1:2" x14ac:dyDescent="0.2">
      <c r="A3682" s="977"/>
      <c r="B3682" s="979"/>
    </row>
    <row r="3683" spans="1:2" x14ac:dyDescent="0.2">
      <c r="A3683" s="977"/>
      <c r="B3683" s="979"/>
    </row>
    <row r="3684" spans="1:2" x14ac:dyDescent="0.2">
      <c r="A3684" s="977"/>
      <c r="B3684" s="979"/>
    </row>
    <row r="3685" spans="1:2" x14ac:dyDescent="0.2">
      <c r="A3685" s="977"/>
      <c r="B3685" s="979"/>
    </row>
    <row r="3686" spans="1:2" x14ac:dyDescent="0.2">
      <c r="A3686" s="977"/>
      <c r="B3686" s="979"/>
    </row>
    <row r="3687" spans="1:2" x14ac:dyDescent="0.2">
      <c r="A3687" s="977"/>
      <c r="B3687" s="979"/>
    </row>
    <row r="3688" spans="1:2" x14ac:dyDescent="0.2">
      <c r="A3688" s="977"/>
      <c r="B3688" s="979"/>
    </row>
    <row r="3689" spans="1:2" x14ac:dyDescent="0.2">
      <c r="A3689" s="977"/>
      <c r="B3689" s="979"/>
    </row>
    <row r="3690" spans="1:2" x14ac:dyDescent="0.2">
      <c r="A3690" s="977"/>
      <c r="B3690" s="979"/>
    </row>
    <row r="3691" spans="1:2" x14ac:dyDescent="0.2">
      <c r="A3691" s="977"/>
      <c r="B3691" s="979"/>
    </row>
    <row r="3692" spans="1:2" x14ac:dyDescent="0.2">
      <c r="A3692" s="977"/>
      <c r="B3692" s="979"/>
    </row>
    <row r="3693" spans="1:2" x14ac:dyDescent="0.2">
      <c r="A3693" s="977"/>
      <c r="B3693" s="979"/>
    </row>
    <row r="3694" spans="1:2" x14ac:dyDescent="0.2">
      <c r="A3694" s="977"/>
      <c r="B3694" s="979"/>
    </row>
    <row r="3695" spans="1:2" x14ac:dyDescent="0.2">
      <c r="A3695" s="977"/>
      <c r="B3695" s="979"/>
    </row>
    <row r="3696" spans="1:2" x14ac:dyDescent="0.2">
      <c r="A3696" s="977"/>
      <c r="B3696" s="979"/>
    </row>
    <row r="3697" spans="1:2" x14ac:dyDescent="0.2">
      <c r="A3697" s="977"/>
      <c r="B3697" s="979"/>
    </row>
    <row r="3698" spans="1:2" x14ac:dyDescent="0.2">
      <c r="A3698" s="977"/>
      <c r="B3698" s="979"/>
    </row>
    <row r="3699" spans="1:2" x14ac:dyDescent="0.2">
      <c r="A3699" s="977"/>
      <c r="B3699" s="979"/>
    </row>
    <row r="3700" spans="1:2" x14ac:dyDescent="0.2">
      <c r="A3700" s="977"/>
      <c r="B3700" s="979"/>
    </row>
    <row r="3701" spans="1:2" x14ac:dyDescent="0.2">
      <c r="A3701" s="977"/>
      <c r="B3701" s="979"/>
    </row>
    <row r="3702" spans="1:2" x14ac:dyDescent="0.2">
      <c r="A3702" s="977"/>
      <c r="B3702" s="979"/>
    </row>
    <row r="3703" spans="1:2" x14ac:dyDescent="0.2">
      <c r="A3703" s="977"/>
      <c r="B3703" s="979"/>
    </row>
    <row r="3704" spans="1:2" x14ac:dyDescent="0.2">
      <c r="A3704" s="977"/>
      <c r="B3704" s="979"/>
    </row>
    <row r="3705" spans="1:2" x14ac:dyDescent="0.2">
      <c r="A3705" s="977"/>
      <c r="B3705" s="979"/>
    </row>
    <row r="3706" spans="1:2" x14ac:dyDescent="0.2">
      <c r="A3706" s="977"/>
      <c r="B3706" s="979"/>
    </row>
    <row r="3707" spans="1:2" x14ac:dyDescent="0.2">
      <c r="A3707" s="977"/>
      <c r="B3707" s="979"/>
    </row>
    <row r="3708" spans="1:2" x14ac:dyDescent="0.2">
      <c r="A3708" s="977"/>
      <c r="B3708" s="979"/>
    </row>
    <row r="3709" spans="1:2" x14ac:dyDescent="0.2">
      <c r="A3709" s="977"/>
      <c r="B3709" s="979"/>
    </row>
    <row r="3710" spans="1:2" x14ac:dyDescent="0.2">
      <c r="A3710" s="977"/>
      <c r="B3710" s="979"/>
    </row>
    <row r="3711" spans="1:2" x14ac:dyDescent="0.2">
      <c r="A3711" s="977"/>
      <c r="B3711" s="979"/>
    </row>
    <row r="3712" spans="1:2" x14ac:dyDescent="0.2">
      <c r="A3712" s="977"/>
      <c r="B3712" s="979"/>
    </row>
    <row r="3713" spans="1:2" x14ac:dyDescent="0.2">
      <c r="A3713" s="977"/>
      <c r="B3713" s="979"/>
    </row>
    <row r="3714" spans="1:2" x14ac:dyDescent="0.2">
      <c r="A3714" s="977"/>
      <c r="B3714" s="979"/>
    </row>
    <row r="3715" spans="1:2" x14ac:dyDescent="0.2">
      <c r="A3715" s="977"/>
      <c r="B3715" s="979"/>
    </row>
    <row r="3716" spans="1:2" x14ac:dyDescent="0.2">
      <c r="A3716" s="977"/>
      <c r="B3716" s="979"/>
    </row>
    <row r="3717" spans="1:2" x14ac:dyDescent="0.2">
      <c r="A3717" s="977"/>
      <c r="B3717" s="979"/>
    </row>
    <row r="3718" spans="1:2" x14ac:dyDescent="0.2">
      <c r="A3718" s="977"/>
      <c r="B3718" s="979"/>
    </row>
    <row r="3719" spans="1:2" x14ac:dyDescent="0.2">
      <c r="A3719" s="977"/>
      <c r="B3719" s="979"/>
    </row>
    <row r="3720" spans="1:2" x14ac:dyDescent="0.2">
      <c r="A3720" s="977"/>
      <c r="B3720" s="979"/>
    </row>
    <row r="3721" spans="1:2" x14ac:dyDescent="0.2">
      <c r="A3721" s="977"/>
      <c r="B3721" s="979"/>
    </row>
    <row r="3722" spans="1:2" x14ac:dyDescent="0.2">
      <c r="A3722" s="977"/>
      <c r="B3722" s="979"/>
    </row>
    <row r="3723" spans="1:2" x14ac:dyDescent="0.2">
      <c r="A3723" s="977"/>
      <c r="B3723" s="979"/>
    </row>
    <row r="3724" spans="1:2" x14ac:dyDescent="0.2">
      <c r="A3724" s="977"/>
      <c r="B3724" s="979"/>
    </row>
    <row r="3725" spans="1:2" x14ac:dyDescent="0.2">
      <c r="A3725" s="977"/>
      <c r="B3725" s="979"/>
    </row>
    <row r="3726" spans="1:2" x14ac:dyDescent="0.2">
      <c r="A3726" s="977"/>
      <c r="B3726" s="979"/>
    </row>
    <row r="3727" spans="1:2" x14ac:dyDescent="0.2">
      <c r="A3727" s="977"/>
      <c r="B3727" s="979"/>
    </row>
    <row r="3728" spans="1:2" x14ac:dyDescent="0.2">
      <c r="A3728" s="977"/>
      <c r="B3728" s="979"/>
    </row>
    <row r="3729" spans="1:2" x14ac:dyDescent="0.2">
      <c r="A3729" s="977"/>
      <c r="B3729" s="979"/>
    </row>
    <row r="3730" spans="1:2" x14ac:dyDescent="0.2">
      <c r="A3730" s="977"/>
      <c r="B3730" s="979"/>
    </row>
    <row r="3731" spans="1:2" x14ac:dyDescent="0.2">
      <c r="A3731" s="977"/>
      <c r="B3731" s="979"/>
    </row>
    <row r="3732" spans="1:2" x14ac:dyDescent="0.2">
      <c r="A3732" s="977"/>
      <c r="B3732" s="979"/>
    </row>
    <row r="3733" spans="1:2" x14ac:dyDescent="0.2">
      <c r="A3733" s="977"/>
      <c r="B3733" s="979"/>
    </row>
    <row r="3734" spans="1:2" x14ac:dyDescent="0.2">
      <c r="A3734" s="977"/>
      <c r="B3734" s="979"/>
    </row>
    <row r="3735" spans="1:2" x14ac:dyDescent="0.2">
      <c r="A3735" s="977"/>
      <c r="B3735" s="979"/>
    </row>
    <row r="3736" spans="1:2" x14ac:dyDescent="0.2">
      <c r="A3736" s="977"/>
      <c r="B3736" s="979"/>
    </row>
    <row r="3737" spans="1:2" x14ac:dyDescent="0.2">
      <c r="A3737" s="977"/>
      <c r="B3737" s="979"/>
    </row>
    <row r="3738" spans="1:2" x14ac:dyDescent="0.2">
      <c r="A3738" s="977"/>
      <c r="B3738" s="979"/>
    </row>
    <row r="3739" spans="1:2" x14ac:dyDescent="0.2">
      <c r="A3739" s="977"/>
      <c r="B3739" s="979"/>
    </row>
    <row r="3740" spans="1:2" x14ac:dyDescent="0.2">
      <c r="A3740" s="977"/>
      <c r="B3740" s="979"/>
    </row>
    <row r="3741" spans="1:2" x14ac:dyDescent="0.2">
      <c r="A3741" s="977"/>
      <c r="B3741" s="979"/>
    </row>
    <row r="3742" spans="1:2" x14ac:dyDescent="0.2">
      <c r="A3742" s="977"/>
      <c r="B3742" s="979"/>
    </row>
    <row r="3743" spans="1:2" x14ac:dyDescent="0.2">
      <c r="A3743" s="977"/>
      <c r="B3743" s="979"/>
    </row>
    <row r="3744" spans="1:2" x14ac:dyDescent="0.2">
      <c r="A3744" s="977"/>
      <c r="B3744" s="979"/>
    </row>
    <row r="3745" spans="1:2" x14ac:dyDescent="0.2">
      <c r="A3745" s="977"/>
      <c r="B3745" s="979"/>
    </row>
    <row r="3746" spans="1:2" x14ac:dyDescent="0.2">
      <c r="A3746" s="977"/>
      <c r="B3746" s="979"/>
    </row>
    <row r="3747" spans="1:2" x14ac:dyDescent="0.2">
      <c r="A3747" s="977"/>
      <c r="B3747" s="979"/>
    </row>
    <row r="3748" spans="1:2" x14ac:dyDescent="0.2">
      <c r="A3748" s="977"/>
      <c r="B3748" s="979"/>
    </row>
    <row r="3749" spans="1:2" x14ac:dyDescent="0.2">
      <c r="A3749" s="977"/>
      <c r="B3749" s="979"/>
    </row>
    <row r="3750" spans="1:2" x14ac:dyDescent="0.2">
      <c r="A3750" s="977"/>
      <c r="B3750" s="979"/>
    </row>
    <row r="3751" spans="1:2" x14ac:dyDescent="0.2">
      <c r="A3751" s="977"/>
      <c r="B3751" s="979"/>
    </row>
    <row r="3752" spans="1:2" x14ac:dyDescent="0.2">
      <c r="A3752" s="977"/>
      <c r="B3752" s="979"/>
    </row>
    <row r="3753" spans="1:2" x14ac:dyDescent="0.2">
      <c r="A3753" s="977"/>
      <c r="B3753" s="979"/>
    </row>
    <row r="3754" spans="1:2" x14ac:dyDescent="0.2">
      <c r="A3754" s="977"/>
      <c r="B3754" s="979"/>
    </row>
    <row r="3755" spans="1:2" x14ac:dyDescent="0.2">
      <c r="A3755" s="977"/>
      <c r="B3755" s="979"/>
    </row>
    <row r="3756" spans="1:2" x14ac:dyDescent="0.2">
      <c r="A3756" s="977"/>
      <c r="B3756" s="979"/>
    </row>
    <row r="3757" spans="1:2" x14ac:dyDescent="0.2">
      <c r="A3757" s="977"/>
      <c r="B3757" s="979"/>
    </row>
    <row r="3758" spans="1:2" x14ac:dyDescent="0.2">
      <c r="A3758" s="977"/>
      <c r="B3758" s="979"/>
    </row>
    <row r="3759" spans="1:2" x14ac:dyDescent="0.2">
      <c r="A3759" s="977"/>
      <c r="B3759" s="979"/>
    </row>
    <row r="3760" spans="1:2" x14ac:dyDescent="0.2">
      <c r="A3760" s="977"/>
      <c r="B3760" s="979"/>
    </row>
    <row r="3761" spans="1:2" x14ac:dyDescent="0.2">
      <c r="A3761" s="977"/>
      <c r="B3761" s="979"/>
    </row>
    <row r="3762" spans="1:2" x14ac:dyDescent="0.2">
      <c r="A3762" s="977"/>
      <c r="B3762" s="979"/>
    </row>
    <row r="3763" spans="1:2" x14ac:dyDescent="0.2">
      <c r="A3763" s="977"/>
      <c r="B3763" s="979"/>
    </row>
    <row r="3764" spans="1:2" x14ac:dyDescent="0.2">
      <c r="A3764" s="977"/>
      <c r="B3764" s="979"/>
    </row>
    <row r="3765" spans="1:2" x14ac:dyDescent="0.2">
      <c r="A3765" s="977"/>
      <c r="B3765" s="979"/>
    </row>
    <row r="3766" spans="1:2" x14ac:dyDescent="0.2">
      <c r="A3766" s="977"/>
      <c r="B3766" s="979"/>
    </row>
    <row r="3767" spans="1:2" x14ac:dyDescent="0.2">
      <c r="A3767" s="977"/>
      <c r="B3767" s="979"/>
    </row>
    <row r="3768" spans="1:2" x14ac:dyDescent="0.2">
      <c r="A3768" s="977"/>
      <c r="B3768" s="979"/>
    </row>
    <row r="3769" spans="1:2" x14ac:dyDescent="0.2">
      <c r="A3769" s="977"/>
      <c r="B3769" s="979"/>
    </row>
    <row r="3770" spans="1:2" x14ac:dyDescent="0.2">
      <c r="A3770" s="977"/>
      <c r="B3770" s="979"/>
    </row>
    <row r="3771" spans="1:2" x14ac:dyDescent="0.2">
      <c r="A3771" s="977"/>
      <c r="B3771" s="979"/>
    </row>
    <row r="3772" spans="1:2" x14ac:dyDescent="0.2">
      <c r="A3772" s="977"/>
      <c r="B3772" s="979"/>
    </row>
    <row r="3773" spans="1:2" x14ac:dyDescent="0.2">
      <c r="A3773" s="977"/>
      <c r="B3773" s="979"/>
    </row>
    <row r="3774" spans="1:2" x14ac:dyDescent="0.2">
      <c r="A3774" s="977"/>
      <c r="B3774" s="979"/>
    </row>
    <row r="3775" spans="1:2" x14ac:dyDescent="0.2">
      <c r="A3775" s="977"/>
      <c r="B3775" s="979"/>
    </row>
    <row r="3776" spans="1:2" x14ac:dyDescent="0.2">
      <c r="A3776" s="977"/>
      <c r="B3776" s="979"/>
    </row>
    <row r="3777" spans="1:2" x14ac:dyDescent="0.2">
      <c r="A3777" s="977"/>
      <c r="B3777" s="979"/>
    </row>
    <row r="3778" spans="1:2" x14ac:dyDescent="0.2">
      <c r="A3778" s="977"/>
      <c r="B3778" s="979"/>
    </row>
    <row r="3779" spans="1:2" x14ac:dyDescent="0.2">
      <c r="A3779" s="977"/>
      <c r="B3779" s="979"/>
    </row>
    <row r="3780" spans="1:2" x14ac:dyDescent="0.2">
      <c r="A3780" s="977"/>
      <c r="B3780" s="979"/>
    </row>
    <row r="3781" spans="1:2" x14ac:dyDescent="0.2">
      <c r="A3781" s="977"/>
      <c r="B3781" s="979"/>
    </row>
    <row r="3782" spans="1:2" x14ac:dyDescent="0.2">
      <c r="A3782" s="977"/>
      <c r="B3782" s="979"/>
    </row>
    <row r="3783" spans="1:2" x14ac:dyDescent="0.2">
      <c r="A3783" s="977"/>
      <c r="B3783" s="979"/>
    </row>
    <row r="3784" spans="1:2" x14ac:dyDescent="0.2">
      <c r="A3784" s="977"/>
      <c r="B3784" s="979"/>
    </row>
    <row r="3785" spans="1:2" x14ac:dyDescent="0.2">
      <c r="A3785" s="977"/>
      <c r="B3785" s="979"/>
    </row>
    <row r="3786" spans="1:2" x14ac:dyDescent="0.2">
      <c r="A3786" s="977"/>
      <c r="B3786" s="979"/>
    </row>
    <row r="3787" spans="1:2" x14ac:dyDescent="0.2">
      <c r="A3787" s="977"/>
      <c r="B3787" s="979"/>
    </row>
    <row r="3788" spans="1:2" x14ac:dyDescent="0.2">
      <c r="A3788" s="977"/>
      <c r="B3788" s="979"/>
    </row>
    <row r="3789" spans="1:2" x14ac:dyDescent="0.2">
      <c r="A3789" s="977"/>
      <c r="B3789" s="979"/>
    </row>
    <row r="3790" spans="1:2" x14ac:dyDescent="0.2">
      <c r="A3790" s="977"/>
      <c r="B3790" s="979"/>
    </row>
    <row r="3791" spans="1:2" x14ac:dyDescent="0.2">
      <c r="A3791" s="977"/>
      <c r="B3791" s="979"/>
    </row>
    <row r="3792" spans="1:2" x14ac:dyDescent="0.2">
      <c r="A3792" s="977"/>
      <c r="B3792" s="979"/>
    </row>
    <row r="3793" spans="1:2" x14ac:dyDescent="0.2">
      <c r="A3793" s="977"/>
      <c r="B3793" s="979"/>
    </row>
    <row r="3794" spans="1:2" x14ac:dyDescent="0.2">
      <c r="A3794" s="977"/>
      <c r="B3794" s="979"/>
    </row>
    <row r="3795" spans="1:2" x14ac:dyDescent="0.2">
      <c r="A3795" s="977"/>
      <c r="B3795" s="979"/>
    </row>
    <row r="3796" spans="1:2" x14ac:dyDescent="0.2">
      <c r="A3796" s="977"/>
      <c r="B3796" s="979"/>
    </row>
    <row r="3797" spans="1:2" x14ac:dyDescent="0.2">
      <c r="A3797" s="977"/>
      <c r="B3797" s="979"/>
    </row>
    <row r="3798" spans="1:2" x14ac:dyDescent="0.2">
      <c r="A3798" s="977"/>
      <c r="B3798" s="979"/>
    </row>
    <row r="3799" spans="1:2" x14ac:dyDescent="0.2">
      <c r="A3799" s="977"/>
      <c r="B3799" s="979"/>
    </row>
    <row r="3800" spans="1:2" x14ac:dyDescent="0.2">
      <c r="A3800" s="977"/>
      <c r="B3800" s="979"/>
    </row>
    <row r="3801" spans="1:2" x14ac:dyDescent="0.2">
      <c r="A3801" s="977"/>
      <c r="B3801" s="979"/>
    </row>
    <row r="3802" spans="1:2" x14ac:dyDescent="0.2">
      <c r="A3802" s="977"/>
      <c r="B3802" s="979"/>
    </row>
    <row r="3803" spans="1:2" x14ac:dyDescent="0.2">
      <c r="A3803" s="977"/>
      <c r="B3803" s="979"/>
    </row>
    <row r="3804" spans="1:2" x14ac:dyDescent="0.2">
      <c r="A3804" s="977"/>
      <c r="B3804" s="979"/>
    </row>
    <row r="3805" spans="1:2" x14ac:dyDescent="0.2">
      <c r="A3805" s="977"/>
      <c r="B3805" s="979"/>
    </row>
    <row r="3806" spans="1:2" x14ac:dyDescent="0.2">
      <c r="A3806" s="977"/>
      <c r="B3806" s="979"/>
    </row>
    <row r="3807" spans="1:2" x14ac:dyDescent="0.2">
      <c r="A3807" s="977"/>
      <c r="B3807" s="979"/>
    </row>
    <row r="3808" spans="1:2" x14ac:dyDescent="0.2">
      <c r="A3808" s="977"/>
      <c r="B3808" s="979"/>
    </row>
    <row r="3809" spans="1:2" x14ac:dyDescent="0.2">
      <c r="A3809" s="977"/>
      <c r="B3809" s="979"/>
    </row>
    <row r="3810" spans="1:2" x14ac:dyDescent="0.2">
      <c r="A3810" s="977"/>
      <c r="B3810" s="979"/>
    </row>
    <row r="3811" spans="1:2" x14ac:dyDescent="0.2">
      <c r="A3811" s="977"/>
      <c r="B3811" s="979"/>
    </row>
    <row r="3812" spans="1:2" x14ac:dyDescent="0.2">
      <c r="A3812" s="977"/>
      <c r="B3812" s="979"/>
    </row>
    <row r="3813" spans="1:2" x14ac:dyDescent="0.2">
      <c r="A3813" s="977"/>
      <c r="B3813" s="979"/>
    </row>
    <row r="3814" spans="1:2" x14ac:dyDescent="0.2">
      <c r="A3814" s="977"/>
      <c r="B3814" s="979"/>
    </row>
    <row r="3815" spans="1:2" x14ac:dyDescent="0.2">
      <c r="A3815" s="977"/>
      <c r="B3815" s="979"/>
    </row>
    <row r="3816" spans="1:2" x14ac:dyDescent="0.2">
      <c r="A3816" s="977"/>
      <c r="B3816" s="979"/>
    </row>
    <row r="3817" spans="1:2" x14ac:dyDescent="0.2">
      <c r="A3817" s="977"/>
      <c r="B3817" s="979"/>
    </row>
    <row r="3818" spans="1:2" x14ac:dyDescent="0.2">
      <c r="A3818" s="977"/>
      <c r="B3818" s="979"/>
    </row>
    <row r="3819" spans="1:2" x14ac:dyDescent="0.2">
      <c r="A3819" s="977"/>
      <c r="B3819" s="979"/>
    </row>
    <row r="3820" spans="1:2" x14ac:dyDescent="0.2">
      <c r="A3820" s="977"/>
      <c r="B3820" s="979"/>
    </row>
    <row r="3821" spans="1:2" x14ac:dyDescent="0.2">
      <c r="A3821" s="977"/>
      <c r="B3821" s="979"/>
    </row>
    <row r="3822" spans="1:2" x14ac:dyDescent="0.2">
      <c r="A3822" s="977"/>
      <c r="B3822" s="979"/>
    </row>
    <row r="3823" spans="1:2" x14ac:dyDescent="0.2">
      <c r="A3823" s="977"/>
      <c r="B3823" s="979"/>
    </row>
    <row r="3824" spans="1:2" x14ac:dyDescent="0.2">
      <c r="A3824" s="977"/>
      <c r="B3824" s="979"/>
    </row>
    <row r="3825" spans="1:2" x14ac:dyDescent="0.2">
      <c r="A3825" s="977"/>
      <c r="B3825" s="979"/>
    </row>
    <row r="3826" spans="1:2" x14ac:dyDescent="0.2">
      <c r="A3826" s="977"/>
      <c r="B3826" s="979"/>
    </row>
    <row r="3827" spans="1:2" x14ac:dyDescent="0.2">
      <c r="A3827" s="977"/>
      <c r="B3827" s="979"/>
    </row>
    <row r="3828" spans="1:2" x14ac:dyDescent="0.2">
      <c r="A3828" s="977"/>
      <c r="B3828" s="979"/>
    </row>
    <row r="3829" spans="1:2" x14ac:dyDescent="0.2">
      <c r="A3829" s="977"/>
      <c r="B3829" s="979"/>
    </row>
    <row r="3830" spans="1:2" x14ac:dyDescent="0.2">
      <c r="A3830" s="977"/>
      <c r="B3830" s="979"/>
    </row>
    <row r="3831" spans="1:2" x14ac:dyDescent="0.2">
      <c r="A3831" s="977"/>
      <c r="B3831" s="979"/>
    </row>
    <row r="3832" spans="1:2" x14ac:dyDescent="0.2">
      <c r="A3832" s="977"/>
      <c r="B3832" s="979"/>
    </row>
    <row r="3833" spans="1:2" x14ac:dyDescent="0.2">
      <c r="A3833" s="977"/>
      <c r="B3833" s="979"/>
    </row>
    <row r="3834" spans="1:2" x14ac:dyDescent="0.2">
      <c r="A3834" s="977"/>
      <c r="B3834" s="979"/>
    </row>
    <row r="3835" spans="1:2" x14ac:dyDescent="0.2">
      <c r="A3835" s="977"/>
      <c r="B3835" s="979"/>
    </row>
    <row r="3836" spans="1:2" x14ac:dyDescent="0.2">
      <c r="A3836" s="977"/>
      <c r="B3836" s="979"/>
    </row>
    <row r="3837" spans="1:2" x14ac:dyDescent="0.2">
      <c r="A3837" s="977"/>
      <c r="B3837" s="979"/>
    </row>
    <row r="3838" spans="1:2" x14ac:dyDescent="0.2">
      <c r="A3838" s="977"/>
      <c r="B3838" s="979"/>
    </row>
    <row r="3839" spans="1:2" x14ac:dyDescent="0.2">
      <c r="A3839" s="977"/>
      <c r="B3839" s="979"/>
    </row>
    <row r="3840" spans="1:2" x14ac:dyDescent="0.2">
      <c r="A3840" s="977"/>
      <c r="B3840" s="979"/>
    </row>
    <row r="3841" spans="1:2" x14ac:dyDescent="0.2">
      <c r="A3841" s="977"/>
      <c r="B3841" s="979"/>
    </row>
    <row r="3842" spans="1:2" x14ac:dyDescent="0.2">
      <c r="A3842" s="977"/>
      <c r="B3842" s="979"/>
    </row>
    <row r="3843" spans="1:2" x14ac:dyDescent="0.2">
      <c r="A3843" s="977"/>
      <c r="B3843" s="979"/>
    </row>
    <row r="3844" spans="1:2" x14ac:dyDescent="0.2">
      <c r="A3844" s="977"/>
      <c r="B3844" s="979"/>
    </row>
    <row r="3845" spans="1:2" x14ac:dyDescent="0.2">
      <c r="A3845" s="977"/>
      <c r="B3845" s="979"/>
    </row>
    <row r="3846" spans="1:2" x14ac:dyDescent="0.2">
      <c r="A3846" s="977"/>
      <c r="B3846" s="979"/>
    </row>
    <row r="3847" spans="1:2" x14ac:dyDescent="0.2">
      <c r="A3847" s="977"/>
      <c r="B3847" s="979"/>
    </row>
    <row r="3848" spans="1:2" x14ac:dyDescent="0.2">
      <c r="A3848" s="977"/>
      <c r="B3848" s="979"/>
    </row>
    <row r="3849" spans="1:2" x14ac:dyDescent="0.2">
      <c r="A3849" s="977"/>
      <c r="B3849" s="979"/>
    </row>
    <row r="3850" spans="1:2" x14ac:dyDescent="0.2">
      <c r="A3850" s="977"/>
      <c r="B3850" s="979"/>
    </row>
    <row r="3851" spans="1:2" x14ac:dyDescent="0.2">
      <c r="A3851" s="977"/>
      <c r="B3851" s="979"/>
    </row>
    <row r="3852" spans="1:2" x14ac:dyDescent="0.2">
      <c r="A3852" s="977"/>
      <c r="B3852" s="979"/>
    </row>
    <row r="3853" spans="1:2" x14ac:dyDescent="0.2">
      <c r="A3853" s="977"/>
      <c r="B3853" s="979"/>
    </row>
    <row r="3854" spans="1:2" x14ac:dyDescent="0.2">
      <c r="A3854" s="977"/>
      <c r="B3854" s="979"/>
    </row>
    <row r="3855" spans="1:2" x14ac:dyDescent="0.2">
      <c r="A3855" s="977"/>
      <c r="B3855" s="979"/>
    </row>
    <row r="3856" spans="1:2" x14ac:dyDescent="0.2">
      <c r="A3856" s="977"/>
      <c r="B3856" s="979"/>
    </row>
    <row r="3857" spans="1:2" x14ac:dyDescent="0.2">
      <c r="A3857" s="977"/>
      <c r="B3857" s="979"/>
    </row>
    <row r="3858" spans="1:2" x14ac:dyDescent="0.2">
      <c r="A3858" s="977"/>
      <c r="B3858" s="979"/>
    </row>
    <row r="3859" spans="1:2" x14ac:dyDescent="0.2">
      <c r="A3859" s="977"/>
      <c r="B3859" s="979"/>
    </row>
    <row r="3860" spans="1:2" x14ac:dyDescent="0.2">
      <c r="A3860" s="977"/>
      <c r="B3860" s="979"/>
    </row>
    <row r="3861" spans="1:2" x14ac:dyDescent="0.2">
      <c r="A3861" s="977"/>
      <c r="B3861" s="979"/>
    </row>
    <row r="3862" spans="1:2" x14ac:dyDescent="0.2">
      <c r="A3862" s="977"/>
      <c r="B3862" s="979"/>
    </row>
    <row r="3863" spans="1:2" x14ac:dyDescent="0.2">
      <c r="A3863" s="977"/>
      <c r="B3863" s="979"/>
    </row>
    <row r="3864" spans="1:2" x14ac:dyDescent="0.2">
      <c r="A3864" s="977"/>
      <c r="B3864" s="979"/>
    </row>
    <row r="3865" spans="1:2" x14ac:dyDescent="0.2">
      <c r="A3865" s="977"/>
      <c r="B3865" s="979"/>
    </row>
    <row r="3866" spans="1:2" x14ac:dyDescent="0.2">
      <c r="A3866" s="977"/>
      <c r="B3866" s="979"/>
    </row>
    <row r="3867" spans="1:2" x14ac:dyDescent="0.2">
      <c r="A3867" s="977"/>
      <c r="B3867" s="979"/>
    </row>
    <row r="3868" spans="1:2" x14ac:dyDescent="0.2">
      <c r="A3868" s="977"/>
      <c r="B3868" s="979"/>
    </row>
    <row r="3869" spans="1:2" x14ac:dyDescent="0.2">
      <c r="A3869" s="977"/>
      <c r="B3869" s="979"/>
    </row>
    <row r="3870" spans="1:2" x14ac:dyDescent="0.2">
      <c r="A3870" s="977"/>
      <c r="B3870" s="979"/>
    </row>
    <row r="3871" spans="1:2" x14ac:dyDescent="0.2">
      <c r="A3871" s="977"/>
      <c r="B3871" s="979"/>
    </row>
    <row r="3872" spans="1:2" x14ac:dyDescent="0.2">
      <c r="A3872" s="977"/>
      <c r="B3872" s="979"/>
    </row>
    <row r="3873" spans="1:2" x14ac:dyDescent="0.2">
      <c r="A3873" s="977"/>
      <c r="B3873" s="979"/>
    </row>
    <row r="3874" spans="1:2" x14ac:dyDescent="0.2">
      <c r="A3874" s="977"/>
      <c r="B3874" s="979"/>
    </row>
    <row r="3875" spans="1:2" x14ac:dyDescent="0.2">
      <c r="A3875" s="977"/>
      <c r="B3875" s="979"/>
    </row>
    <row r="3876" spans="1:2" x14ac:dyDescent="0.2">
      <c r="A3876" s="977"/>
      <c r="B3876" s="979"/>
    </row>
    <row r="3877" spans="1:2" x14ac:dyDescent="0.2">
      <c r="A3877" s="977"/>
      <c r="B3877" s="979"/>
    </row>
    <row r="3878" spans="1:2" x14ac:dyDescent="0.2">
      <c r="A3878" s="977"/>
      <c r="B3878" s="979"/>
    </row>
    <row r="3879" spans="1:2" x14ac:dyDescent="0.2">
      <c r="A3879" s="977"/>
      <c r="B3879" s="979"/>
    </row>
    <row r="3880" spans="1:2" x14ac:dyDescent="0.2">
      <c r="A3880" s="977"/>
      <c r="B3880" s="979"/>
    </row>
    <row r="3881" spans="1:2" x14ac:dyDescent="0.2">
      <c r="A3881" s="977"/>
      <c r="B3881" s="979"/>
    </row>
    <row r="3882" spans="1:2" x14ac:dyDescent="0.2">
      <c r="A3882" s="977"/>
      <c r="B3882" s="979"/>
    </row>
    <row r="3883" spans="1:2" x14ac:dyDescent="0.2">
      <c r="A3883" s="977"/>
      <c r="B3883" s="979"/>
    </row>
    <row r="3884" spans="1:2" x14ac:dyDescent="0.2">
      <c r="A3884" s="977"/>
      <c r="B3884" s="979"/>
    </row>
    <row r="3885" spans="1:2" x14ac:dyDescent="0.2">
      <c r="A3885" s="977"/>
      <c r="B3885" s="979"/>
    </row>
    <row r="3886" spans="1:2" x14ac:dyDescent="0.2">
      <c r="A3886" s="977"/>
      <c r="B3886" s="979"/>
    </row>
    <row r="3887" spans="1:2" x14ac:dyDescent="0.2">
      <c r="A3887" s="977"/>
      <c r="B3887" s="979"/>
    </row>
    <row r="3888" spans="1:2" x14ac:dyDescent="0.2">
      <c r="A3888" s="977"/>
      <c r="B3888" s="979"/>
    </row>
    <row r="3889" spans="1:2" x14ac:dyDescent="0.2">
      <c r="A3889" s="977"/>
      <c r="B3889" s="979"/>
    </row>
    <row r="3890" spans="1:2" x14ac:dyDescent="0.2">
      <c r="A3890" s="977"/>
      <c r="B3890" s="979"/>
    </row>
    <row r="3891" spans="1:2" x14ac:dyDescent="0.2">
      <c r="A3891" s="977"/>
      <c r="B3891" s="979"/>
    </row>
    <row r="3892" spans="1:2" x14ac:dyDescent="0.2">
      <c r="A3892" s="977"/>
      <c r="B3892" s="979"/>
    </row>
    <row r="3893" spans="1:2" x14ac:dyDescent="0.2">
      <c r="A3893" s="977"/>
      <c r="B3893" s="979"/>
    </row>
    <row r="3894" spans="1:2" x14ac:dyDescent="0.2">
      <c r="A3894" s="977"/>
      <c r="B3894" s="979"/>
    </row>
    <row r="3895" spans="1:2" x14ac:dyDescent="0.2">
      <c r="A3895" s="977"/>
      <c r="B3895" s="979"/>
    </row>
    <row r="3896" spans="1:2" x14ac:dyDescent="0.2">
      <c r="A3896" s="977"/>
      <c r="B3896" s="979"/>
    </row>
    <row r="3897" spans="1:2" x14ac:dyDescent="0.2">
      <c r="A3897" s="977"/>
      <c r="B3897" s="979"/>
    </row>
    <row r="3898" spans="1:2" x14ac:dyDescent="0.2">
      <c r="A3898" s="977"/>
      <c r="B3898" s="979"/>
    </row>
    <row r="3899" spans="1:2" x14ac:dyDescent="0.2">
      <c r="A3899" s="977"/>
      <c r="B3899" s="979"/>
    </row>
    <row r="3900" spans="1:2" x14ac:dyDescent="0.2">
      <c r="A3900" s="977"/>
      <c r="B3900" s="979"/>
    </row>
    <row r="3901" spans="1:2" x14ac:dyDescent="0.2">
      <c r="A3901" s="977"/>
      <c r="B3901" s="979"/>
    </row>
    <row r="3902" spans="1:2" x14ac:dyDescent="0.2">
      <c r="A3902" s="977"/>
      <c r="B3902" s="979"/>
    </row>
    <row r="3903" spans="1:2" x14ac:dyDescent="0.2">
      <c r="A3903" s="977"/>
      <c r="B3903" s="979"/>
    </row>
    <row r="3904" spans="1:2" x14ac:dyDescent="0.2">
      <c r="A3904" s="977"/>
      <c r="B3904" s="979"/>
    </row>
    <row r="3905" spans="1:2" x14ac:dyDescent="0.2">
      <c r="A3905" s="977"/>
      <c r="B3905" s="979"/>
    </row>
    <row r="3906" spans="1:2" x14ac:dyDescent="0.2">
      <c r="A3906" s="977"/>
      <c r="B3906" s="979"/>
    </row>
    <row r="3907" spans="1:2" x14ac:dyDescent="0.2">
      <c r="A3907" s="977"/>
      <c r="B3907" s="979"/>
    </row>
    <row r="3908" spans="1:2" x14ac:dyDescent="0.2">
      <c r="A3908" s="977"/>
      <c r="B3908" s="979"/>
    </row>
    <row r="3909" spans="1:2" x14ac:dyDescent="0.2">
      <c r="A3909" s="977"/>
      <c r="B3909" s="979"/>
    </row>
    <row r="3910" spans="1:2" x14ac:dyDescent="0.2">
      <c r="A3910" s="977"/>
      <c r="B3910" s="979"/>
    </row>
    <row r="3911" spans="1:2" x14ac:dyDescent="0.2">
      <c r="A3911" s="977"/>
      <c r="B3911" s="979"/>
    </row>
    <row r="3912" spans="1:2" x14ac:dyDescent="0.2">
      <c r="A3912" s="977"/>
      <c r="B3912" s="979"/>
    </row>
    <row r="3913" spans="1:2" x14ac:dyDescent="0.2">
      <c r="A3913" s="977"/>
      <c r="B3913" s="979"/>
    </row>
    <row r="3914" spans="1:2" x14ac:dyDescent="0.2">
      <c r="A3914" s="977"/>
      <c r="B3914" s="979"/>
    </row>
    <row r="3915" spans="1:2" x14ac:dyDescent="0.2">
      <c r="A3915" s="977"/>
      <c r="B3915" s="979"/>
    </row>
    <row r="3916" spans="1:2" x14ac:dyDescent="0.2">
      <c r="A3916" s="977"/>
      <c r="B3916" s="979"/>
    </row>
    <row r="3917" spans="1:2" x14ac:dyDescent="0.2">
      <c r="A3917" s="977"/>
      <c r="B3917" s="979"/>
    </row>
    <row r="3918" spans="1:2" x14ac:dyDescent="0.2">
      <c r="A3918" s="977"/>
      <c r="B3918" s="979"/>
    </row>
    <row r="3919" spans="1:2" x14ac:dyDescent="0.2">
      <c r="A3919" s="977"/>
      <c r="B3919" s="979"/>
    </row>
    <row r="3920" spans="1:2" x14ac:dyDescent="0.2">
      <c r="A3920" s="977"/>
      <c r="B3920" s="979"/>
    </row>
    <row r="3921" spans="1:2" x14ac:dyDescent="0.2">
      <c r="A3921" s="977"/>
      <c r="B3921" s="979"/>
    </row>
    <row r="3922" spans="1:2" x14ac:dyDescent="0.2">
      <c r="A3922" s="977"/>
      <c r="B3922" s="979"/>
    </row>
    <row r="3923" spans="1:2" x14ac:dyDescent="0.2">
      <c r="A3923" s="977"/>
      <c r="B3923" s="979"/>
    </row>
    <row r="3924" spans="1:2" x14ac:dyDescent="0.2">
      <c r="A3924" s="977"/>
      <c r="B3924" s="979"/>
    </row>
    <row r="3925" spans="1:2" x14ac:dyDescent="0.2">
      <c r="A3925" s="977"/>
      <c r="B3925" s="979"/>
    </row>
    <row r="3926" spans="1:2" x14ac:dyDescent="0.2">
      <c r="A3926" s="977"/>
      <c r="B3926" s="979"/>
    </row>
    <row r="3927" spans="1:2" x14ac:dyDescent="0.2">
      <c r="A3927" s="977"/>
      <c r="B3927" s="979"/>
    </row>
    <row r="3928" spans="1:2" x14ac:dyDescent="0.2">
      <c r="A3928" s="977"/>
      <c r="B3928" s="979"/>
    </row>
    <row r="3929" spans="1:2" x14ac:dyDescent="0.2">
      <c r="A3929" s="977"/>
      <c r="B3929" s="979"/>
    </row>
    <row r="3930" spans="1:2" x14ac:dyDescent="0.2">
      <c r="A3930" s="977"/>
      <c r="B3930" s="979"/>
    </row>
    <row r="3931" spans="1:2" x14ac:dyDescent="0.2">
      <c r="A3931" s="977"/>
      <c r="B3931" s="979"/>
    </row>
    <row r="3932" spans="1:2" x14ac:dyDescent="0.2">
      <c r="A3932" s="977"/>
      <c r="B3932" s="979"/>
    </row>
    <row r="3933" spans="1:2" x14ac:dyDescent="0.2">
      <c r="A3933" s="977"/>
      <c r="B3933" s="979"/>
    </row>
    <row r="3934" spans="1:2" x14ac:dyDescent="0.2">
      <c r="A3934" s="977"/>
      <c r="B3934" s="979"/>
    </row>
    <row r="3935" spans="1:2" x14ac:dyDescent="0.2">
      <c r="A3935" s="977"/>
      <c r="B3935" s="979"/>
    </row>
    <row r="3936" spans="1:2" x14ac:dyDescent="0.2">
      <c r="A3936" s="977"/>
      <c r="B3936" s="979"/>
    </row>
    <row r="3937" spans="1:2" x14ac:dyDescent="0.2">
      <c r="A3937" s="977"/>
      <c r="B3937" s="979"/>
    </row>
    <row r="3938" spans="1:2" x14ac:dyDescent="0.2">
      <c r="A3938" s="977"/>
      <c r="B3938" s="979"/>
    </row>
    <row r="3939" spans="1:2" x14ac:dyDescent="0.2">
      <c r="A3939" s="977"/>
      <c r="B3939" s="979"/>
    </row>
    <row r="3940" spans="1:2" x14ac:dyDescent="0.2">
      <c r="A3940" s="977"/>
      <c r="B3940" s="979"/>
    </row>
    <row r="3941" spans="1:2" x14ac:dyDescent="0.2">
      <c r="A3941" s="977"/>
      <c r="B3941" s="979"/>
    </row>
    <row r="3942" spans="1:2" x14ac:dyDescent="0.2">
      <c r="A3942" s="977"/>
      <c r="B3942" s="979"/>
    </row>
    <row r="3943" spans="1:2" x14ac:dyDescent="0.2">
      <c r="A3943" s="977"/>
      <c r="B3943" s="979"/>
    </row>
    <row r="3944" spans="1:2" x14ac:dyDescent="0.2">
      <c r="A3944" s="977"/>
      <c r="B3944" s="979"/>
    </row>
    <row r="3945" spans="1:2" x14ac:dyDescent="0.2">
      <c r="A3945" s="977"/>
      <c r="B3945" s="979"/>
    </row>
    <row r="3946" spans="1:2" x14ac:dyDescent="0.2">
      <c r="A3946" s="977"/>
      <c r="B3946" s="979"/>
    </row>
    <row r="3947" spans="1:2" x14ac:dyDescent="0.2">
      <c r="A3947" s="977"/>
      <c r="B3947" s="979"/>
    </row>
    <row r="3948" spans="1:2" x14ac:dyDescent="0.2">
      <c r="A3948" s="977"/>
      <c r="B3948" s="979"/>
    </row>
    <row r="3949" spans="1:2" x14ac:dyDescent="0.2">
      <c r="A3949" s="977"/>
      <c r="B3949" s="979"/>
    </row>
    <row r="3950" spans="1:2" x14ac:dyDescent="0.2">
      <c r="A3950" s="977"/>
      <c r="B3950" s="979"/>
    </row>
    <row r="3951" spans="1:2" x14ac:dyDescent="0.2">
      <c r="A3951" s="977"/>
      <c r="B3951" s="979"/>
    </row>
    <row r="3952" spans="1:2" x14ac:dyDescent="0.2">
      <c r="A3952" s="977"/>
      <c r="B3952" s="979"/>
    </row>
    <row r="3953" spans="1:2" x14ac:dyDescent="0.2">
      <c r="A3953" s="977"/>
      <c r="B3953" s="979"/>
    </row>
    <row r="3954" spans="1:2" x14ac:dyDescent="0.2">
      <c r="A3954" s="977"/>
      <c r="B3954" s="979"/>
    </row>
    <row r="3955" spans="1:2" x14ac:dyDescent="0.2">
      <c r="A3955" s="977"/>
      <c r="B3955" s="979"/>
    </row>
    <row r="3956" spans="1:2" x14ac:dyDescent="0.2">
      <c r="A3956" s="977"/>
      <c r="B3956" s="979"/>
    </row>
    <row r="3957" spans="1:2" x14ac:dyDescent="0.2">
      <c r="A3957" s="977"/>
      <c r="B3957" s="979"/>
    </row>
    <row r="3958" spans="1:2" x14ac:dyDescent="0.2">
      <c r="A3958" s="977"/>
      <c r="B3958" s="979"/>
    </row>
    <row r="3959" spans="1:2" x14ac:dyDescent="0.2">
      <c r="A3959" s="977"/>
      <c r="B3959" s="979"/>
    </row>
    <row r="3960" spans="1:2" x14ac:dyDescent="0.2">
      <c r="A3960" s="977"/>
      <c r="B3960" s="979"/>
    </row>
    <row r="3961" spans="1:2" x14ac:dyDescent="0.2">
      <c r="A3961" s="977"/>
      <c r="B3961" s="979"/>
    </row>
    <row r="3962" spans="1:2" x14ac:dyDescent="0.2">
      <c r="A3962" s="977"/>
      <c r="B3962" s="979"/>
    </row>
    <row r="3963" spans="1:2" x14ac:dyDescent="0.2">
      <c r="A3963" s="977"/>
      <c r="B3963" s="979"/>
    </row>
    <row r="3964" spans="1:2" x14ac:dyDescent="0.2">
      <c r="A3964" s="977"/>
      <c r="B3964" s="979"/>
    </row>
    <row r="3965" spans="1:2" x14ac:dyDescent="0.2">
      <c r="A3965" s="977"/>
      <c r="B3965" s="979"/>
    </row>
    <row r="3966" spans="1:2" x14ac:dyDescent="0.2">
      <c r="A3966" s="977"/>
      <c r="B3966" s="979"/>
    </row>
    <row r="3967" spans="1:2" x14ac:dyDescent="0.2">
      <c r="A3967" s="977"/>
      <c r="B3967" s="979"/>
    </row>
    <row r="3968" spans="1:2" x14ac:dyDescent="0.2">
      <c r="A3968" s="977"/>
      <c r="B3968" s="979"/>
    </row>
    <row r="3969" spans="1:2" x14ac:dyDescent="0.2">
      <c r="A3969" s="977"/>
      <c r="B3969" s="979"/>
    </row>
    <row r="3970" spans="1:2" x14ac:dyDescent="0.2">
      <c r="A3970" s="977"/>
      <c r="B3970" s="979"/>
    </row>
    <row r="3971" spans="1:2" x14ac:dyDescent="0.2">
      <c r="A3971" s="977"/>
      <c r="B3971" s="979"/>
    </row>
    <row r="3972" spans="1:2" x14ac:dyDescent="0.2">
      <c r="A3972" s="977"/>
      <c r="B3972" s="979"/>
    </row>
    <row r="3973" spans="1:2" x14ac:dyDescent="0.2">
      <c r="A3973" s="977"/>
      <c r="B3973" s="979"/>
    </row>
    <row r="3974" spans="1:2" x14ac:dyDescent="0.2">
      <c r="A3974" s="977"/>
      <c r="B3974" s="979"/>
    </row>
    <row r="3975" spans="1:2" x14ac:dyDescent="0.2">
      <c r="A3975" s="977"/>
      <c r="B3975" s="979"/>
    </row>
    <row r="3976" spans="1:2" x14ac:dyDescent="0.2">
      <c r="A3976" s="977"/>
      <c r="B3976" s="979"/>
    </row>
    <row r="3977" spans="1:2" x14ac:dyDescent="0.2">
      <c r="A3977" s="977"/>
      <c r="B3977" s="979"/>
    </row>
    <row r="3978" spans="1:2" x14ac:dyDescent="0.2">
      <c r="A3978" s="977"/>
      <c r="B3978" s="979"/>
    </row>
    <row r="3979" spans="1:2" x14ac:dyDescent="0.2">
      <c r="A3979" s="977"/>
      <c r="B3979" s="979"/>
    </row>
    <row r="3980" spans="1:2" x14ac:dyDescent="0.2">
      <c r="A3980" s="977"/>
      <c r="B3980" s="979"/>
    </row>
    <row r="3981" spans="1:2" x14ac:dyDescent="0.2">
      <c r="A3981" s="977"/>
      <c r="B3981" s="979"/>
    </row>
    <row r="3982" spans="1:2" x14ac:dyDescent="0.2">
      <c r="A3982" s="977"/>
      <c r="B3982" s="979"/>
    </row>
    <row r="3983" spans="1:2" x14ac:dyDescent="0.2">
      <c r="A3983" s="977"/>
      <c r="B3983" s="979"/>
    </row>
    <row r="3984" spans="1:2" x14ac:dyDescent="0.2">
      <c r="A3984" s="977"/>
      <c r="B3984" s="979"/>
    </row>
    <row r="3985" spans="1:2" x14ac:dyDescent="0.2">
      <c r="A3985" s="977"/>
      <c r="B3985" s="979"/>
    </row>
    <row r="3986" spans="1:2" x14ac:dyDescent="0.2">
      <c r="A3986" s="977"/>
      <c r="B3986" s="979"/>
    </row>
    <row r="3987" spans="1:2" x14ac:dyDescent="0.2">
      <c r="A3987" s="977"/>
      <c r="B3987" s="979"/>
    </row>
    <row r="3988" spans="1:2" x14ac:dyDescent="0.2">
      <c r="A3988" s="977"/>
      <c r="B3988" s="979"/>
    </row>
    <row r="3989" spans="1:2" x14ac:dyDescent="0.2">
      <c r="A3989" s="977"/>
      <c r="B3989" s="979"/>
    </row>
    <row r="3990" spans="1:2" x14ac:dyDescent="0.2">
      <c r="A3990" s="977"/>
      <c r="B3990" s="979"/>
    </row>
    <row r="3991" spans="1:2" x14ac:dyDescent="0.2">
      <c r="A3991" s="977"/>
      <c r="B3991" s="979"/>
    </row>
    <row r="3992" spans="1:2" x14ac:dyDescent="0.2">
      <c r="A3992" s="977"/>
      <c r="B3992" s="979"/>
    </row>
    <row r="3993" spans="1:2" x14ac:dyDescent="0.2">
      <c r="A3993" s="977"/>
      <c r="B3993" s="979"/>
    </row>
    <row r="3994" spans="1:2" x14ac:dyDescent="0.2">
      <c r="A3994" s="977"/>
      <c r="B3994" s="979"/>
    </row>
    <row r="3995" spans="1:2" x14ac:dyDescent="0.2">
      <c r="A3995" s="977"/>
      <c r="B3995" s="979"/>
    </row>
    <row r="3996" spans="1:2" x14ac:dyDescent="0.2">
      <c r="A3996" s="977"/>
      <c r="B3996" s="979"/>
    </row>
    <row r="3997" spans="1:2" x14ac:dyDescent="0.2">
      <c r="A3997" s="977"/>
      <c r="B3997" s="979"/>
    </row>
    <row r="3998" spans="1:2" x14ac:dyDescent="0.2">
      <c r="A3998" s="977"/>
      <c r="B3998" s="979"/>
    </row>
    <row r="3999" spans="1:2" x14ac:dyDescent="0.2">
      <c r="A3999" s="977"/>
      <c r="B3999" s="979"/>
    </row>
    <row r="4000" spans="1:2" x14ac:dyDescent="0.2">
      <c r="A4000" s="977"/>
      <c r="B4000" s="979"/>
    </row>
    <row r="4001" spans="1:2" x14ac:dyDescent="0.2">
      <c r="A4001" s="977"/>
      <c r="B4001" s="979"/>
    </row>
    <row r="4002" spans="1:2" x14ac:dyDescent="0.2">
      <c r="A4002" s="977"/>
      <c r="B4002" s="979"/>
    </row>
    <row r="4003" spans="1:2" x14ac:dyDescent="0.2">
      <c r="A4003" s="977"/>
      <c r="B4003" s="979"/>
    </row>
    <row r="4004" spans="1:2" x14ac:dyDescent="0.2">
      <c r="A4004" s="977"/>
      <c r="B4004" s="979"/>
    </row>
    <row r="4005" spans="1:2" x14ac:dyDescent="0.2">
      <c r="A4005" s="977"/>
      <c r="B4005" s="979"/>
    </row>
    <row r="4006" spans="1:2" x14ac:dyDescent="0.2">
      <c r="A4006" s="977"/>
      <c r="B4006" s="979"/>
    </row>
    <row r="4007" spans="1:2" x14ac:dyDescent="0.2">
      <c r="A4007" s="977"/>
      <c r="B4007" s="979"/>
    </row>
    <row r="4008" spans="1:2" x14ac:dyDescent="0.2">
      <c r="A4008" s="977"/>
      <c r="B4008" s="979"/>
    </row>
    <row r="4009" spans="1:2" x14ac:dyDescent="0.2">
      <c r="A4009" s="977"/>
      <c r="B4009" s="979"/>
    </row>
    <row r="4010" spans="1:2" x14ac:dyDescent="0.2">
      <c r="A4010" s="977"/>
      <c r="B4010" s="979"/>
    </row>
    <row r="4011" spans="1:2" x14ac:dyDescent="0.2">
      <c r="A4011" s="977"/>
      <c r="B4011" s="979"/>
    </row>
    <row r="4012" spans="1:2" x14ac:dyDescent="0.2">
      <c r="A4012" s="977"/>
      <c r="B4012" s="979"/>
    </row>
    <row r="4013" spans="1:2" x14ac:dyDescent="0.2">
      <c r="A4013" s="977"/>
      <c r="B4013" s="979"/>
    </row>
    <row r="4014" spans="1:2" x14ac:dyDescent="0.2">
      <c r="A4014" s="977"/>
      <c r="B4014" s="979"/>
    </row>
    <row r="4015" spans="1:2" x14ac:dyDescent="0.2">
      <c r="A4015" s="977"/>
      <c r="B4015" s="979"/>
    </row>
    <row r="4016" spans="1:2" x14ac:dyDescent="0.2">
      <c r="A4016" s="977"/>
      <c r="B4016" s="979"/>
    </row>
    <row r="4017" spans="1:2" x14ac:dyDescent="0.2">
      <c r="A4017" s="977"/>
      <c r="B4017" s="979"/>
    </row>
    <row r="4018" spans="1:2" x14ac:dyDescent="0.2">
      <c r="A4018" s="977"/>
      <c r="B4018" s="979"/>
    </row>
    <row r="4019" spans="1:2" x14ac:dyDescent="0.2">
      <c r="A4019" s="977"/>
      <c r="B4019" s="979"/>
    </row>
    <row r="4020" spans="1:2" x14ac:dyDescent="0.2">
      <c r="A4020" s="977"/>
      <c r="B4020" s="979"/>
    </row>
    <row r="4021" spans="1:2" x14ac:dyDescent="0.2">
      <c r="A4021" s="977"/>
      <c r="B4021" s="979"/>
    </row>
    <row r="4022" spans="1:2" x14ac:dyDescent="0.2">
      <c r="A4022" s="977"/>
      <c r="B4022" s="979"/>
    </row>
    <row r="4023" spans="1:2" x14ac:dyDescent="0.2">
      <c r="A4023" s="977"/>
      <c r="B4023" s="979"/>
    </row>
    <row r="4024" spans="1:2" x14ac:dyDescent="0.2">
      <c r="A4024" s="977"/>
      <c r="B4024" s="979"/>
    </row>
    <row r="4025" spans="1:2" x14ac:dyDescent="0.2">
      <c r="A4025" s="977"/>
      <c r="B4025" s="979"/>
    </row>
    <row r="4026" spans="1:2" x14ac:dyDescent="0.2">
      <c r="A4026" s="977"/>
      <c r="B4026" s="979"/>
    </row>
    <row r="4027" spans="1:2" x14ac:dyDescent="0.2">
      <c r="A4027" s="977"/>
      <c r="B4027" s="979"/>
    </row>
    <row r="4028" spans="1:2" x14ac:dyDescent="0.2">
      <c r="A4028" s="977"/>
      <c r="B4028" s="979"/>
    </row>
    <row r="4029" spans="1:2" x14ac:dyDescent="0.2">
      <c r="A4029" s="977"/>
      <c r="B4029" s="979"/>
    </row>
    <row r="4030" spans="1:2" x14ac:dyDescent="0.2">
      <c r="A4030" s="977"/>
      <c r="B4030" s="979"/>
    </row>
    <row r="4031" spans="1:2" x14ac:dyDescent="0.2">
      <c r="A4031" s="977"/>
      <c r="B4031" s="979"/>
    </row>
    <row r="4032" spans="1:2" x14ac:dyDescent="0.2">
      <c r="A4032" s="977"/>
      <c r="B4032" s="979"/>
    </row>
    <row r="4033" spans="1:2" x14ac:dyDescent="0.2">
      <c r="A4033" s="977"/>
      <c r="B4033" s="979"/>
    </row>
    <row r="4034" spans="1:2" x14ac:dyDescent="0.2">
      <c r="A4034" s="977"/>
      <c r="B4034" s="979"/>
    </row>
    <row r="4035" spans="1:2" x14ac:dyDescent="0.2">
      <c r="A4035" s="977"/>
      <c r="B4035" s="979"/>
    </row>
    <row r="4036" spans="1:2" x14ac:dyDescent="0.2">
      <c r="A4036" s="977"/>
      <c r="B4036" s="979"/>
    </row>
    <row r="4037" spans="1:2" x14ac:dyDescent="0.2">
      <c r="A4037" s="977"/>
      <c r="B4037" s="979"/>
    </row>
    <row r="4038" spans="1:2" x14ac:dyDescent="0.2">
      <c r="A4038" s="977"/>
      <c r="B4038" s="979"/>
    </row>
    <row r="4039" spans="1:2" x14ac:dyDescent="0.2">
      <c r="A4039" s="977"/>
      <c r="B4039" s="979"/>
    </row>
    <row r="4040" spans="1:2" x14ac:dyDescent="0.2">
      <c r="A4040" s="977"/>
      <c r="B4040" s="979"/>
    </row>
    <row r="4041" spans="1:2" x14ac:dyDescent="0.2">
      <c r="A4041" s="977"/>
      <c r="B4041" s="979"/>
    </row>
    <row r="4042" spans="1:2" x14ac:dyDescent="0.2">
      <c r="A4042" s="977"/>
      <c r="B4042" s="979"/>
    </row>
    <row r="4043" spans="1:2" x14ac:dyDescent="0.2">
      <c r="A4043" s="977"/>
      <c r="B4043" s="979"/>
    </row>
    <row r="4044" spans="1:2" x14ac:dyDescent="0.2">
      <c r="A4044" s="977"/>
      <c r="B4044" s="979"/>
    </row>
    <row r="4045" spans="1:2" x14ac:dyDescent="0.2">
      <c r="A4045" s="977"/>
      <c r="B4045" s="979"/>
    </row>
    <row r="4046" spans="1:2" x14ac:dyDescent="0.2">
      <c r="A4046" s="977"/>
      <c r="B4046" s="979"/>
    </row>
    <row r="4047" spans="1:2" x14ac:dyDescent="0.2">
      <c r="A4047" s="977"/>
      <c r="B4047" s="979"/>
    </row>
    <row r="4048" spans="1:2" x14ac:dyDescent="0.2">
      <c r="A4048" s="977"/>
      <c r="B4048" s="979"/>
    </row>
    <row r="4049" spans="1:2" x14ac:dyDescent="0.2">
      <c r="A4049" s="977"/>
      <c r="B4049" s="979"/>
    </row>
    <row r="4050" spans="1:2" x14ac:dyDescent="0.2">
      <c r="A4050" s="977"/>
      <c r="B4050" s="979"/>
    </row>
    <row r="4051" spans="1:2" x14ac:dyDescent="0.2">
      <c r="A4051" s="977"/>
      <c r="B4051" s="979"/>
    </row>
    <row r="4052" spans="1:2" x14ac:dyDescent="0.2">
      <c r="A4052" s="977"/>
      <c r="B4052" s="979"/>
    </row>
    <row r="4053" spans="1:2" x14ac:dyDescent="0.2">
      <c r="A4053" s="977"/>
      <c r="B4053" s="979"/>
    </row>
    <row r="4054" spans="1:2" x14ac:dyDescent="0.2">
      <c r="A4054" s="977"/>
      <c r="B4054" s="979"/>
    </row>
    <row r="4055" spans="1:2" x14ac:dyDescent="0.2">
      <c r="A4055" s="977"/>
      <c r="B4055" s="979"/>
    </row>
    <row r="4056" spans="1:2" x14ac:dyDescent="0.2">
      <c r="A4056" s="977"/>
      <c r="B4056" s="979"/>
    </row>
    <row r="4057" spans="1:2" x14ac:dyDescent="0.2">
      <c r="A4057" s="977"/>
      <c r="B4057" s="979"/>
    </row>
    <row r="4058" spans="1:2" x14ac:dyDescent="0.2">
      <c r="A4058" s="977"/>
      <c r="B4058" s="979"/>
    </row>
    <row r="4059" spans="1:2" x14ac:dyDescent="0.2">
      <c r="A4059" s="977"/>
      <c r="B4059" s="979"/>
    </row>
    <row r="4060" spans="1:2" x14ac:dyDescent="0.2">
      <c r="A4060" s="977"/>
      <c r="B4060" s="979"/>
    </row>
    <row r="4061" spans="1:2" x14ac:dyDescent="0.2">
      <c r="A4061" s="977"/>
      <c r="B4061" s="979"/>
    </row>
    <row r="4062" spans="1:2" x14ac:dyDescent="0.2">
      <c r="A4062" s="977"/>
      <c r="B4062" s="979"/>
    </row>
    <row r="4063" spans="1:2" x14ac:dyDescent="0.2">
      <c r="A4063" s="977"/>
      <c r="B4063" s="979"/>
    </row>
    <row r="4064" spans="1:2" x14ac:dyDescent="0.2">
      <c r="A4064" s="977"/>
      <c r="B4064" s="979"/>
    </row>
    <row r="4065" spans="1:2" x14ac:dyDescent="0.2">
      <c r="A4065" s="977"/>
      <c r="B4065" s="979"/>
    </row>
    <row r="4066" spans="1:2" x14ac:dyDescent="0.2">
      <c r="A4066" s="977"/>
      <c r="B4066" s="979"/>
    </row>
    <row r="4067" spans="1:2" x14ac:dyDescent="0.2">
      <c r="A4067" s="977"/>
      <c r="B4067" s="979"/>
    </row>
    <row r="4068" spans="1:2" x14ac:dyDescent="0.2">
      <c r="A4068" s="977"/>
      <c r="B4068" s="979"/>
    </row>
    <row r="4069" spans="1:2" x14ac:dyDescent="0.2">
      <c r="A4069" s="977"/>
      <c r="B4069" s="979"/>
    </row>
    <row r="4070" spans="1:2" x14ac:dyDescent="0.2">
      <c r="A4070" s="977"/>
      <c r="B4070" s="979"/>
    </row>
    <row r="4071" spans="1:2" x14ac:dyDescent="0.2">
      <c r="A4071" s="977"/>
      <c r="B4071" s="979"/>
    </row>
    <row r="4072" spans="1:2" x14ac:dyDescent="0.2">
      <c r="A4072" s="977"/>
      <c r="B4072" s="979"/>
    </row>
    <row r="4073" spans="1:2" x14ac:dyDescent="0.2">
      <c r="A4073" s="977"/>
      <c r="B4073" s="979"/>
    </row>
    <row r="4074" spans="1:2" x14ac:dyDescent="0.2">
      <c r="A4074" s="977"/>
      <c r="B4074" s="979"/>
    </row>
    <row r="4075" spans="1:2" x14ac:dyDescent="0.2">
      <c r="A4075" s="977"/>
      <c r="B4075" s="979"/>
    </row>
    <row r="4076" spans="1:2" x14ac:dyDescent="0.2">
      <c r="A4076" s="977"/>
      <c r="B4076" s="979"/>
    </row>
    <row r="4077" spans="1:2" x14ac:dyDescent="0.2">
      <c r="A4077" s="977"/>
      <c r="B4077" s="979"/>
    </row>
    <row r="4078" spans="1:2" x14ac:dyDescent="0.2">
      <c r="A4078" s="977"/>
      <c r="B4078" s="979"/>
    </row>
    <row r="4079" spans="1:2" x14ac:dyDescent="0.2">
      <c r="A4079" s="977"/>
      <c r="B4079" s="979"/>
    </row>
    <row r="4080" spans="1:2" x14ac:dyDescent="0.2">
      <c r="A4080" s="977"/>
      <c r="B4080" s="979"/>
    </row>
    <row r="4081" spans="1:2" x14ac:dyDescent="0.2">
      <c r="A4081" s="977"/>
      <c r="B4081" s="979"/>
    </row>
    <row r="4082" spans="1:2" x14ac:dyDescent="0.2">
      <c r="A4082" s="977"/>
      <c r="B4082" s="979"/>
    </row>
    <row r="4083" spans="1:2" x14ac:dyDescent="0.2">
      <c r="A4083" s="977"/>
      <c r="B4083" s="979"/>
    </row>
    <row r="4084" spans="1:2" x14ac:dyDescent="0.2">
      <c r="A4084" s="977"/>
      <c r="B4084" s="979"/>
    </row>
    <row r="4085" spans="1:2" x14ac:dyDescent="0.2">
      <c r="A4085" s="977"/>
      <c r="B4085" s="979"/>
    </row>
    <row r="4086" spans="1:2" x14ac:dyDescent="0.2">
      <c r="A4086" s="977"/>
      <c r="B4086" s="979"/>
    </row>
    <row r="4087" spans="1:2" x14ac:dyDescent="0.2">
      <c r="A4087" s="977"/>
      <c r="B4087" s="979"/>
    </row>
    <row r="4088" spans="1:2" x14ac:dyDescent="0.2">
      <c r="A4088" s="977"/>
      <c r="B4088" s="979"/>
    </row>
    <row r="4089" spans="1:2" x14ac:dyDescent="0.2">
      <c r="A4089" s="977"/>
      <c r="B4089" s="979"/>
    </row>
    <row r="4090" spans="1:2" x14ac:dyDescent="0.2">
      <c r="A4090" s="977"/>
      <c r="B4090" s="979"/>
    </row>
    <row r="4091" spans="1:2" x14ac:dyDescent="0.2">
      <c r="A4091" s="977"/>
      <c r="B4091" s="979"/>
    </row>
    <row r="4092" spans="1:2" x14ac:dyDescent="0.2">
      <c r="A4092" s="977"/>
      <c r="B4092" s="979"/>
    </row>
    <row r="4093" spans="1:2" x14ac:dyDescent="0.2">
      <c r="A4093" s="977"/>
      <c r="B4093" s="979"/>
    </row>
    <row r="4094" spans="1:2" x14ac:dyDescent="0.2">
      <c r="A4094" s="977"/>
      <c r="B4094" s="979"/>
    </row>
    <row r="4095" spans="1:2" x14ac:dyDescent="0.2">
      <c r="A4095" s="977"/>
      <c r="B4095" s="979"/>
    </row>
    <row r="4096" spans="1:2" x14ac:dyDescent="0.2">
      <c r="A4096" s="977"/>
      <c r="B4096" s="979"/>
    </row>
    <row r="4097" spans="1:2" x14ac:dyDescent="0.2">
      <c r="A4097" s="977"/>
      <c r="B4097" s="979"/>
    </row>
    <row r="4098" spans="1:2" x14ac:dyDescent="0.2">
      <c r="A4098" s="977"/>
      <c r="B4098" s="979"/>
    </row>
    <row r="4099" spans="1:2" x14ac:dyDescent="0.2">
      <c r="A4099" s="977"/>
      <c r="B4099" s="979"/>
    </row>
    <row r="4100" spans="1:2" x14ac:dyDescent="0.2">
      <c r="A4100" s="977"/>
      <c r="B4100" s="979"/>
    </row>
    <row r="4101" spans="1:2" x14ac:dyDescent="0.2">
      <c r="A4101" s="977"/>
      <c r="B4101" s="979"/>
    </row>
    <row r="4102" spans="1:2" x14ac:dyDescent="0.2">
      <c r="A4102" s="977"/>
      <c r="B4102" s="979"/>
    </row>
    <row r="4103" spans="1:2" x14ac:dyDescent="0.2">
      <c r="A4103" s="977"/>
      <c r="B4103" s="979"/>
    </row>
    <row r="4104" spans="1:2" x14ac:dyDescent="0.2">
      <c r="A4104" s="977"/>
      <c r="B4104" s="979"/>
    </row>
    <row r="4105" spans="1:2" x14ac:dyDescent="0.2">
      <c r="A4105" s="977"/>
      <c r="B4105" s="979"/>
    </row>
    <row r="4106" spans="1:2" x14ac:dyDescent="0.2">
      <c r="A4106" s="977"/>
      <c r="B4106" s="979"/>
    </row>
    <row r="4107" spans="1:2" x14ac:dyDescent="0.2">
      <c r="A4107" s="977"/>
      <c r="B4107" s="979"/>
    </row>
    <row r="4108" spans="1:2" x14ac:dyDescent="0.2">
      <c r="A4108" s="977"/>
      <c r="B4108" s="979"/>
    </row>
    <row r="4109" spans="1:2" x14ac:dyDescent="0.2">
      <c r="A4109" s="977"/>
      <c r="B4109" s="979"/>
    </row>
    <row r="4110" spans="1:2" x14ac:dyDescent="0.2">
      <c r="A4110" s="977"/>
      <c r="B4110" s="979"/>
    </row>
    <row r="4111" spans="1:2" x14ac:dyDescent="0.2">
      <c r="A4111" s="977"/>
      <c r="B4111" s="979"/>
    </row>
    <row r="4112" spans="1:2" x14ac:dyDescent="0.2">
      <c r="A4112" s="977"/>
      <c r="B4112" s="979"/>
    </row>
    <row r="4113" spans="1:2" x14ac:dyDescent="0.2">
      <c r="A4113" s="977"/>
      <c r="B4113" s="979"/>
    </row>
    <row r="4114" spans="1:2" x14ac:dyDescent="0.2">
      <c r="A4114" s="977"/>
      <c r="B4114" s="979"/>
    </row>
    <row r="4115" spans="1:2" x14ac:dyDescent="0.2">
      <c r="A4115" s="977"/>
      <c r="B4115" s="979"/>
    </row>
    <row r="4116" spans="1:2" x14ac:dyDescent="0.2">
      <c r="A4116" s="977"/>
      <c r="B4116" s="979"/>
    </row>
    <row r="4117" spans="1:2" x14ac:dyDescent="0.2">
      <c r="A4117" s="977"/>
      <c r="B4117" s="979"/>
    </row>
    <row r="4118" spans="1:2" x14ac:dyDescent="0.2">
      <c r="A4118" s="977"/>
      <c r="B4118" s="979"/>
    </row>
    <row r="4119" spans="1:2" x14ac:dyDescent="0.2">
      <c r="A4119" s="977"/>
      <c r="B4119" s="979"/>
    </row>
    <row r="4120" spans="1:2" x14ac:dyDescent="0.2">
      <c r="A4120" s="977"/>
      <c r="B4120" s="979"/>
    </row>
    <row r="4121" spans="1:2" x14ac:dyDescent="0.2">
      <c r="A4121" s="977"/>
      <c r="B4121" s="979"/>
    </row>
    <row r="4122" spans="1:2" x14ac:dyDescent="0.2">
      <c r="A4122" s="977"/>
      <c r="B4122" s="979"/>
    </row>
    <row r="4123" spans="1:2" x14ac:dyDescent="0.2">
      <c r="A4123" s="977"/>
      <c r="B4123" s="979"/>
    </row>
    <row r="4124" spans="1:2" x14ac:dyDescent="0.2">
      <c r="A4124" s="977"/>
      <c r="B4124" s="979"/>
    </row>
    <row r="4125" spans="1:2" x14ac:dyDescent="0.2">
      <c r="A4125" s="977"/>
      <c r="B4125" s="979"/>
    </row>
    <row r="4126" spans="1:2" x14ac:dyDescent="0.2">
      <c r="A4126" s="977"/>
      <c r="B4126" s="979"/>
    </row>
    <row r="4127" spans="1:2" x14ac:dyDescent="0.2">
      <c r="A4127" s="977"/>
      <c r="B4127" s="979"/>
    </row>
    <row r="4128" spans="1:2" x14ac:dyDescent="0.2">
      <c r="A4128" s="977"/>
      <c r="B4128" s="979"/>
    </row>
    <row r="4129" spans="1:2" x14ac:dyDescent="0.2">
      <c r="A4129" s="977"/>
      <c r="B4129" s="979"/>
    </row>
    <row r="4130" spans="1:2" x14ac:dyDescent="0.2">
      <c r="A4130" s="977"/>
      <c r="B4130" s="979"/>
    </row>
    <row r="4131" spans="1:2" x14ac:dyDescent="0.2">
      <c r="A4131" s="977"/>
      <c r="B4131" s="979"/>
    </row>
    <row r="4132" spans="1:2" x14ac:dyDescent="0.2">
      <c r="A4132" s="977"/>
      <c r="B4132" s="979"/>
    </row>
    <row r="4133" spans="1:2" x14ac:dyDescent="0.2">
      <c r="A4133" s="977"/>
      <c r="B4133" s="979"/>
    </row>
    <row r="4134" spans="1:2" x14ac:dyDescent="0.2">
      <c r="A4134" s="977"/>
      <c r="B4134" s="979"/>
    </row>
    <row r="4135" spans="1:2" x14ac:dyDescent="0.2">
      <c r="A4135" s="977"/>
      <c r="B4135" s="979"/>
    </row>
    <row r="4136" spans="1:2" x14ac:dyDescent="0.2">
      <c r="A4136" s="977"/>
      <c r="B4136" s="979"/>
    </row>
    <row r="4137" spans="1:2" x14ac:dyDescent="0.2">
      <c r="A4137" s="977"/>
      <c r="B4137" s="979"/>
    </row>
    <row r="4138" spans="1:2" x14ac:dyDescent="0.2">
      <c r="A4138" s="977"/>
      <c r="B4138" s="979"/>
    </row>
    <row r="4139" spans="1:2" x14ac:dyDescent="0.2">
      <c r="A4139" s="977"/>
      <c r="B4139" s="979"/>
    </row>
    <row r="4140" spans="1:2" x14ac:dyDescent="0.2">
      <c r="A4140" s="977"/>
      <c r="B4140" s="979"/>
    </row>
    <row r="4141" spans="1:2" x14ac:dyDescent="0.2">
      <c r="A4141" s="977"/>
      <c r="B4141" s="979"/>
    </row>
    <row r="4142" spans="1:2" x14ac:dyDescent="0.2">
      <c r="A4142" s="977"/>
      <c r="B4142" s="979"/>
    </row>
    <row r="4143" spans="1:2" x14ac:dyDescent="0.2">
      <c r="A4143" s="977"/>
      <c r="B4143" s="979"/>
    </row>
    <row r="4144" spans="1:2" x14ac:dyDescent="0.2">
      <c r="A4144" s="977"/>
      <c r="B4144" s="979"/>
    </row>
    <row r="4145" spans="1:2" x14ac:dyDescent="0.2">
      <c r="A4145" s="977"/>
      <c r="B4145" s="979"/>
    </row>
    <row r="4146" spans="1:2" x14ac:dyDescent="0.2">
      <c r="A4146" s="977"/>
      <c r="B4146" s="979"/>
    </row>
    <row r="4147" spans="1:2" x14ac:dyDescent="0.2">
      <c r="A4147" s="977"/>
      <c r="B4147" s="979"/>
    </row>
    <row r="4148" spans="1:2" x14ac:dyDescent="0.2">
      <c r="A4148" s="977"/>
      <c r="B4148" s="979"/>
    </row>
    <row r="4149" spans="1:2" x14ac:dyDescent="0.2">
      <c r="A4149" s="977"/>
      <c r="B4149" s="979"/>
    </row>
    <row r="4150" spans="1:2" x14ac:dyDescent="0.2">
      <c r="A4150" s="977"/>
      <c r="B4150" s="979"/>
    </row>
    <row r="4151" spans="1:2" x14ac:dyDescent="0.2">
      <c r="A4151" s="977"/>
      <c r="B4151" s="979"/>
    </row>
    <row r="4152" spans="1:2" x14ac:dyDescent="0.2">
      <c r="A4152" s="977"/>
      <c r="B4152" s="979"/>
    </row>
    <row r="4153" spans="1:2" x14ac:dyDescent="0.2">
      <c r="A4153" s="977"/>
      <c r="B4153" s="979"/>
    </row>
    <row r="4154" spans="1:2" x14ac:dyDescent="0.2">
      <c r="A4154" s="977"/>
      <c r="B4154" s="979"/>
    </row>
    <row r="4155" spans="1:2" x14ac:dyDescent="0.2">
      <c r="A4155" s="977"/>
      <c r="B4155" s="979"/>
    </row>
    <row r="4156" spans="1:2" x14ac:dyDescent="0.2">
      <c r="A4156" s="977"/>
      <c r="B4156" s="979"/>
    </row>
    <row r="4157" spans="1:2" x14ac:dyDescent="0.2">
      <c r="A4157" s="977"/>
      <c r="B4157" s="979"/>
    </row>
    <row r="4158" spans="1:2" x14ac:dyDescent="0.2">
      <c r="A4158" s="977"/>
      <c r="B4158" s="979"/>
    </row>
    <row r="4159" spans="1:2" x14ac:dyDescent="0.2">
      <c r="A4159" s="977"/>
      <c r="B4159" s="979"/>
    </row>
    <row r="4160" spans="1:2" x14ac:dyDescent="0.2">
      <c r="A4160" s="977"/>
      <c r="B4160" s="979"/>
    </row>
    <row r="4161" spans="1:2" x14ac:dyDescent="0.2">
      <c r="A4161" s="977"/>
      <c r="B4161" s="979"/>
    </row>
    <row r="4162" spans="1:2" x14ac:dyDescent="0.2">
      <c r="A4162" s="977"/>
      <c r="B4162" s="979"/>
    </row>
    <row r="4163" spans="1:2" x14ac:dyDescent="0.2">
      <c r="A4163" s="977"/>
      <c r="B4163" s="979"/>
    </row>
    <row r="4164" spans="1:2" x14ac:dyDescent="0.2">
      <c r="A4164" s="977"/>
      <c r="B4164" s="979"/>
    </row>
    <row r="4165" spans="1:2" x14ac:dyDescent="0.2">
      <c r="A4165" s="977"/>
      <c r="B4165" s="979"/>
    </row>
    <row r="4166" spans="1:2" x14ac:dyDescent="0.2">
      <c r="A4166" s="977"/>
      <c r="B4166" s="979"/>
    </row>
    <row r="4167" spans="1:2" x14ac:dyDescent="0.2">
      <c r="A4167" s="977"/>
      <c r="B4167" s="979"/>
    </row>
    <row r="4168" spans="1:2" x14ac:dyDescent="0.2">
      <c r="A4168" s="977"/>
      <c r="B4168" s="979"/>
    </row>
    <row r="4169" spans="1:2" x14ac:dyDescent="0.2">
      <c r="A4169" s="977"/>
      <c r="B4169" s="979"/>
    </row>
    <row r="4170" spans="1:2" x14ac:dyDescent="0.2">
      <c r="A4170" s="977"/>
      <c r="B4170" s="979"/>
    </row>
    <row r="4171" spans="1:2" x14ac:dyDescent="0.2">
      <c r="A4171" s="977"/>
      <c r="B4171" s="979"/>
    </row>
    <row r="4172" spans="1:2" x14ac:dyDescent="0.2">
      <c r="A4172" s="977"/>
      <c r="B4172" s="979"/>
    </row>
    <row r="4173" spans="1:2" x14ac:dyDescent="0.2">
      <c r="A4173" s="977"/>
      <c r="B4173" s="979"/>
    </row>
    <row r="4174" spans="1:2" x14ac:dyDescent="0.2">
      <c r="A4174" s="977"/>
      <c r="B4174" s="979"/>
    </row>
    <row r="4175" spans="1:2" x14ac:dyDescent="0.2">
      <c r="A4175" s="977"/>
      <c r="B4175" s="979"/>
    </row>
    <row r="4176" spans="1:2" x14ac:dyDescent="0.2">
      <c r="A4176" s="977"/>
      <c r="B4176" s="979"/>
    </row>
    <row r="4177" spans="1:2" x14ac:dyDescent="0.2">
      <c r="A4177" s="977"/>
      <c r="B4177" s="979"/>
    </row>
    <row r="4178" spans="1:2" x14ac:dyDescent="0.2">
      <c r="A4178" s="977"/>
      <c r="B4178" s="979"/>
    </row>
    <row r="4179" spans="1:2" x14ac:dyDescent="0.2">
      <c r="A4179" s="977"/>
      <c r="B4179" s="979"/>
    </row>
    <row r="4180" spans="1:2" x14ac:dyDescent="0.2">
      <c r="A4180" s="977"/>
      <c r="B4180" s="979"/>
    </row>
    <row r="4181" spans="1:2" x14ac:dyDescent="0.2">
      <c r="A4181" s="977"/>
      <c r="B4181" s="979"/>
    </row>
    <row r="4182" spans="1:2" x14ac:dyDescent="0.2">
      <c r="A4182" s="977"/>
      <c r="B4182" s="979"/>
    </row>
    <row r="4183" spans="1:2" x14ac:dyDescent="0.2">
      <c r="A4183" s="977"/>
      <c r="B4183" s="979"/>
    </row>
    <row r="4184" spans="1:2" x14ac:dyDescent="0.2">
      <c r="A4184" s="977"/>
      <c r="B4184" s="979"/>
    </row>
    <row r="4185" spans="1:2" x14ac:dyDescent="0.2">
      <c r="A4185" s="977"/>
      <c r="B4185" s="979"/>
    </row>
    <row r="4186" spans="1:2" x14ac:dyDescent="0.2">
      <c r="A4186" s="977"/>
      <c r="B4186" s="979"/>
    </row>
    <row r="4187" spans="1:2" x14ac:dyDescent="0.2">
      <c r="A4187" s="977"/>
      <c r="B4187" s="979"/>
    </row>
    <row r="4188" spans="1:2" x14ac:dyDescent="0.2">
      <c r="A4188" s="977"/>
      <c r="B4188" s="979"/>
    </row>
    <row r="4189" spans="1:2" x14ac:dyDescent="0.2">
      <c r="A4189" s="977"/>
      <c r="B4189" s="979"/>
    </row>
    <row r="4190" spans="1:2" x14ac:dyDescent="0.2">
      <c r="A4190" s="977"/>
      <c r="B4190" s="979"/>
    </row>
    <row r="4191" spans="1:2" x14ac:dyDescent="0.2">
      <c r="A4191" s="977"/>
      <c r="B4191" s="979"/>
    </row>
    <row r="4192" spans="1:2" x14ac:dyDescent="0.2">
      <c r="A4192" s="977"/>
      <c r="B4192" s="979"/>
    </row>
    <row r="4193" spans="1:2" x14ac:dyDescent="0.2">
      <c r="A4193" s="977"/>
      <c r="B4193" s="979"/>
    </row>
    <row r="4194" spans="1:2" x14ac:dyDescent="0.2">
      <c r="A4194" s="977"/>
      <c r="B4194" s="979"/>
    </row>
    <row r="4195" spans="1:2" x14ac:dyDescent="0.2">
      <c r="A4195" s="977"/>
      <c r="B4195" s="979"/>
    </row>
    <row r="4196" spans="1:2" x14ac:dyDescent="0.2">
      <c r="A4196" s="977"/>
      <c r="B4196" s="979"/>
    </row>
    <row r="4197" spans="1:2" x14ac:dyDescent="0.2">
      <c r="A4197" s="977"/>
      <c r="B4197" s="979"/>
    </row>
    <row r="4198" spans="1:2" x14ac:dyDescent="0.2">
      <c r="A4198" s="977"/>
      <c r="B4198" s="979"/>
    </row>
    <row r="4199" spans="1:2" x14ac:dyDescent="0.2">
      <c r="A4199" s="977"/>
      <c r="B4199" s="979"/>
    </row>
    <row r="4200" spans="1:2" x14ac:dyDescent="0.2">
      <c r="A4200" s="977"/>
      <c r="B4200" s="979"/>
    </row>
    <row r="4201" spans="1:2" x14ac:dyDescent="0.2">
      <c r="A4201" s="977"/>
      <c r="B4201" s="979"/>
    </row>
    <row r="4202" spans="1:2" x14ac:dyDescent="0.2">
      <c r="A4202" s="977"/>
      <c r="B4202" s="979"/>
    </row>
    <row r="4203" spans="1:2" x14ac:dyDescent="0.2">
      <c r="A4203" s="977"/>
      <c r="B4203" s="979"/>
    </row>
    <row r="4204" spans="1:2" x14ac:dyDescent="0.2">
      <c r="A4204" s="977"/>
      <c r="B4204" s="979"/>
    </row>
    <row r="4205" spans="1:2" x14ac:dyDescent="0.2">
      <c r="A4205" s="977"/>
      <c r="B4205" s="979"/>
    </row>
    <row r="4206" spans="1:2" x14ac:dyDescent="0.2">
      <c r="A4206" s="977"/>
      <c r="B4206" s="979"/>
    </row>
    <row r="4207" spans="1:2" x14ac:dyDescent="0.2">
      <c r="A4207" s="977"/>
      <c r="B4207" s="979"/>
    </row>
    <row r="4208" spans="1:2" x14ac:dyDescent="0.2">
      <c r="A4208" s="977"/>
      <c r="B4208" s="979"/>
    </row>
    <row r="4209" spans="1:2" x14ac:dyDescent="0.2">
      <c r="A4209" s="977"/>
      <c r="B4209" s="979"/>
    </row>
    <row r="4210" spans="1:2" x14ac:dyDescent="0.2">
      <c r="A4210" s="977"/>
      <c r="B4210" s="979"/>
    </row>
    <row r="4211" spans="1:2" x14ac:dyDescent="0.2">
      <c r="A4211" s="977"/>
      <c r="B4211" s="979"/>
    </row>
    <row r="4212" spans="1:2" x14ac:dyDescent="0.2">
      <c r="A4212" s="977"/>
      <c r="B4212" s="979"/>
    </row>
    <row r="4213" spans="1:2" x14ac:dyDescent="0.2">
      <c r="A4213" s="977"/>
      <c r="B4213" s="979"/>
    </row>
    <row r="4214" spans="1:2" x14ac:dyDescent="0.2">
      <c r="A4214" s="977"/>
      <c r="B4214" s="979"/>
    </row>
    <row r="4215" spans="1:2" x14ac:dyDescent="0.2">
      <c r="A4215" s="977"/>
      <c r="B4215" s="979"/>
    </row>
    <row r="4216" spans="1:2" x14ac:dyDescent="0.2">
      <c r="A4216" s="977"/>
      <c r="B4216" s="979"/>
    </row>
    <row r="4217" spans="1:2" x14ac:dyDescent="0.2">
      <c r="A4217" s="977"/>
      <c r="B4217" s="979"/>
    </row>
    <row r="4218" spans="1:2" x14ac:dyDescent="0.2">
      <c r="A4218" s="977"/>
      <c r="B4218" s="979"/>
    </row>
    <row r="4219" spans="1:2" x14ac:dyDescent="0.2">
      <c r="A4219" s="977"/>
      <c r="B4219" s="979"/>
    </row>
    <row r="4220" spans="1:2" x14ac:dyDescent="0.2">
      <c r="A4220" s="977"/>
      <c r="B4220" s="979"/>
    </row>
    <row r="4221" spans="1:2" x14ac:dyDescent="0.2">
      <c r="A4221" s="977"/>
      <c r="B4221" s="979"/>
    </row>
    <row r="4222" spans="1:2" x14ac:dyDescent="0.2">
      <c r="A4222" s="977"/>
      <c r="B4222" s="979"/>
    </row>
    <row r="4223" spans="1:2" x14ac:dyDescent="0.2">
      <c r="A4223" s="977"/>
      <c r="B4223" s="979"/>
    </row>
    <row r="4224" spans="1:2" x14ac:dyDescent="0.2">
      <c r="A4224" s="977"/>
      <c r="B4224" s="979"/>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8"/>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row>
    <row r="2" spans="1:29" s="1857" customFormat="1" ht="12.75" customHeight="1" x14ac:dyDescent="0.2">
      <c r="A2" s="1868"/>
      <c r="B2" s="1868"/>
      <c r="C2" s="1859"/>
      <c r="D2" s="1859"/>
      <c r="E2" s="1954" t="s">
        <v>2064</v>
      </c>
      <c r="F2" s="1954"/>
      <c r="G2" s="1954"/>
      <c r="H2" s="1954"/>
      <c r="I2" s="1859"/>
      <c r="J2" s="1859"/>
      <c r="K2" s="1859"/>
      <c r="L2" s="1859"/>
      <c r="M2" s="1859"/>
      <c r="N2" s="1859"/>
      <c r="O2" s="1859"/>
      <c r="P2" s="1859"/>
      <c r="Q2" s="1859"/>
      <c r="R2" s="1859"/>
      <c r="S2" s="1859"/>
      <c r="T2" s="1859"/>
      <c r="U2" s="1859"/>
      <c r="V2" s="1859"/>
      <c r="W2" s="1859"/>
      <c r="X2" s="1859"/>
      <c r="Y2" s="1859"/>
      <c r="Z2" s="1859"/>
      <c r="AA2" s="1859"/>
      <c r="AB2" s="1859"/>
      <c r="AC2" s="1859"/>
    </row>
    <row r="3" spans="1:29" s="1857" customFormat="1" ht="12.75" customHeight="1" x14ac:dyDescent="0.2">
      <c r="A3" s="1859"/>
      <c r="B3" s="1859"/>
      <c r="C3" s="1859"/>
      <c r="D3" s="1859"/>
      <c r="E3" s="1954" t="s">
        <v>2063</v>
      </c>
      <c r="F3" s="1954"/>
      <c r="G3" s="1954"/>
      <c r="H3" s="1954"/>
      <c r="I3" s="1859"/>
      <c r="J3" s="1859"/>
      <c r="K3" s="1859"/>
      <c r="L3" s="1859"/>
      <c r="M3" s="1859"/>
      <c r="N3" s="1859"/>
      <c r="O3" s="1859"/>
      <c r="P3" s="1859"/>
      <c r="Q3" s="1859"/>
      <c r="R3" s="1859"/>
      <c r="S3" s="1859"/>
      <c r="T3" s="1859"/>
      <c r="U3" s="1859"/>
      <c r="V3" s="1859"/>
      <c r="W3" s="1859"/>
      <c r="X3" s="1859"/>
      <c r="Y3" s="1859"/>
      <c r="Z3" s="1859"/>
      <c r="AA3" s="1859"/>
      <c r="AB3" s="1859"/>
      <c r="AC3" s="1859"/>
    </row>
    <row r="4" spans="1:29" s="1857" customFormat="1" ht="12.75" customHeight="1" x14ac:dyDescent="0.2">
      <c r="A4" s="1859"/>
      <c r="B4" s="1859"/>
      <c r="C4" s="1859"/>
      <c r="D4" s="1859"/>
      <c r="E4" s="1863"/>
      <c r="F4" s="1863"/>
      <c r="G4" s="1863"/>
      <c r="H4" s="1863"/>
      <c r="I4" s="1859"/>
      <c r="J4" s="1868"/>
      <c r="K4" s="1859"/>
      <c r="L4" s="1859"/>
      <c r="M4" s="1859"/>
      <c r="N4" s="1859"/>
      <c r="O4" s="1859"/>
      <c r="P4" s="1859"/>
      <c r="Q4" s="1859"/>
      <c r="R4" s="1859"/>
      <c r="S4" s="1859"/>
      <c r="T4" s="1859"/>
      <c r="U4" s="1859"/>
      <c r="V4" s="1859"/>
      <c r="W4" s="1859"/>
      <c r="X4" s="1859"/>
      <c r="Y4" s="1859"/>
      <c r="Z4" s="1859"/>
      <c r="AA4" s="1859"/>
      <c r="AB4" s="1859"/>
      <c r="AC4" s="1859"/>
    </row>
    <row r="5" spans="1:29" s="1857" customFormat="1" ht="12.75" customHeight="1" x14ac:dyDescent="0.2">
      <c r="A5" s="1859"/>
      <c r="B5" s="1859"/>
      <c r="C5" s="1859"/>
      <c r="D5" s="1859"/>
      <c r="E5" s="1955" t="s">
        <v>2061</v>
      </c>
      <c r="F5" s="1955"/>
      <c r="G5" s="1955"/>
      <c r="H5" s="1955"/>
      <c r="I5" s="1859"/>
      <c r="J5" s="1868"/>
      <c r="K5" s="1859"/>
      <c r="L5" s="1859"/>
      <c r="M5" s="1859"/>
      <c r="N5" s="1859"/>
      <c r="O5" s="1859"/>
      <c r="P5" s="1859"/>
      <c r="Q5" s="1859"/>
      <c r="R5" s="1859"/>
      <c r="S5" s="1859"/>
      <c r="T5" s="1859"/>
      <c r="U5" s="1859"/>
      <c r="V5" s="1859"/>
      <c r="W5" s="1859"/>
      <c r="X5" s="1859"/>
      <c r="Y5" s="1859"/>
      <c r="Z5" s="1859"/>
      <c r="AA5" s="1859"/>
      <c r="AB5" s="1859"/>
      <c r="AC5" s="1859"/>
    </row>
    <row r="6" spans="1:29" s="1857" customFormat="1" ht="12.75" customHeight="1" x14ac:dyDescent="0.2">
      <c r="A6" s="1869"/>
      <c r="B6" s="1859"/>
      <c r="C6" s="1859"/>
      <c r="D6" s="1859"/>
      <c r="E6" s="1955" t="s">
        <v>2062</v>
      </c>
      <c r="F6" s="1955"/>
      <c r="G6" s="1955"/>
      <c r="H6" s="1955"/>
      <c r="I6" s="1859"/>
      <c r="J6" s="1859"/>
      <c r="K6" s="1859"/>
      <c r="L6" s="1859"/>
      <c r="M6" s="1859"/>
      <c r="N6" s="1859"/>
      <c r="O6" s="1859"/>
      <c r="P6" s="1859"/>
      <c r="Q6" s="1859"/>
      <c r="R6" s="1859"/>
      <c r="S6" s="1859"/>
      <c r="T6" s="1859"/>
      <c r="U6" s="1859"/>
      <c r="V6" s="1859"/>
      <c r="W6" s="1859"/>
      <c r="X6" s="1859"/>
      <c r="Y6" s="1859"/>
      <c r="Z6" s="1859"/>
      <c r="AA6" s="1859"/>
      <c r="AB6" s="1859"/>
      <c r="AC6" s="1859"/>
    </row>
    <row r="7" spans="1:29" ht="12.75" customHeight="1" x14ac:dyDescent="0.2">
      <c r="A7" s="1869"/>
      <c r="B7" s="1871" t="s">
        <v>2054</v>
      </c>
      <c r="C7" s="1858"/>
      <c r="D7" s="1858"/>
      <c r="E7" s="1860"/>
      <c r="F7" s="1860"/>
      <c r="G7" s="1860"/>
      <c r="H7" s="1860"/>
      <c r="I7" s="1858"/>
      <c r="J7" s="1858"/>
      <c r="K7" s="1858"/>
      <c r="L7" s="1858"/>
      <c r="M7" s="1858"/>
      <c r="N7" s="1858"/>
      <c r="O7" s="1858"/>
      <c r="P7" s="1858"/>
      <c r="Q7" s="1858"/>
      <c r="R7" s="1858"/>
      <c r="S7" s="1858"/>
      <c r="T7" s="1858"/>
      <c r="U7" s="1858"/>
      <c r="V7" s="1858"/>
      <c r="W7" s="1858"/>
      <c r="X7" s="1858"/>
      <c r="Y7" s="1858"/>
      <c r="Z7" s="1858"/>
      <c r="AA7" s="1858"/>
      <c r="AB7" s="1858"/>
      <c r="AC7" s="1858"/>
    </row>
    <row r="8" spans="1:29" ht="12.75" customHeight="1" x14ac:dyDescent="0.2">
      <c r="A8" s="1869"/>
      <c r="B8" s="1871"/>
      <c r="C8" s="1858"/>
      <c r="D8" s="1858"/>
      <c r="E8" s="1860"/>
      <c r="F8" s="1860"/>
      <c r="G8" s="1860"/>
      <c r="H8" s="1860"/>
      <c r="I8" s="1858"/>
      <c r="J8" s="1858"/>
      <c r="K8" s="1858"/>
      <c r="L8" s="1858"/>
      <c r="M8" s="1858"/>
      <c r="N8" s="1858"/>
      <c r="O8" s="1858"/>
      <c r="P8" s="1858"/>
      <c r="Q8" s="1858"/>
      <c r="R8" s="1858"/>
      <c r="S8" s="1858"/>
      <c r="T8" s="1858"/>
      <c r="U8" s="1858"/>
      <c r="V8" s="1858"/>
      <c r="W8" s="1858"/>
      <c r="X8" s="1858"/>
      <c r="Y8" s="1858"/>
      <c r="Z8" s="1858"/>
      <c r="AA8" s="1858"/>
      <c r="AB8" s="1858"/>
      <c r="AC8" s="1858"/>
    </row>
    <row r="9" spans="1:29" ht="15" customHeight="1" x14ac:dyDescent="0.2">
      <c r="A9" s="1869"/>
      <c r="B9" s="1858"/>
      <c r="C9" s="1858"/>
      <c r="D9" s="1858"/>
      <c r="E9" s="1860"/>
      <c r="F9" s="1820" t="s">
        <v>537</v>
      </c>
      <c r="G9" s="1872" t="s">
        <v>2053</v>
      </c>
      <c r="H9" s="1873"/>
      <c r="I9" s="1858"/>
      <c r="J9" s="1858"/>
      <c r="K9" s="1858"/>
      <c r="L9" s="1858"/>
      <c r="M9" s="1858"/>
      <c r="N9" s="1858"/>
      <c r="O9" s="1858"/>
      <c r="P9" s="1858"/>
      <c r="Q9" s="1858"/>
      <c r="R9" s="1858"/>
      <c r="S9" s="1858"/>
      <c r="T9" s="1858"/>
      <c r="U9" s="1858"/>
      <c r="V9" s="1858"/>
      <c r="W9" s="1858"/>
      <c r="X9" s="1858"/>
      <c r="Y9" s="1858"/>
      <c r="Z9" s="1858"/>
      <c r="AA9" s="1858"/>
      <c r="AB9" s="1858"/>
      <c r="AC9" s="1858"/>
    </row>
    <row r="10" spans="1:29" ht="8.1" customHeight="1" x14ac:dyDescent="0.2">
      <c r="A10" s="1869"/>
      <c r="B10" s="1858"/>
      <c r="C10" s="1858"/>
      <c r="D10" s="1858"/>
      <c r="E10" s="1858"/>
      <c r="F10" s="1861"/>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row>
    <row r="11" spans="1:29" ht="15" customHeight="1" x14ac:dyDescent="0.2">
      <c r="A11" s="1869"/>
      <c r="B11" s="1858"/>
      <c r="C11" s="1858"/>
      <c r="D11" s="1858"/>
      <c r="E11" s="1858"/>
      <c r="F11" s="1819" t="s">
        <v>2001</v>
      </c>
      <c r="G11" s="1956" t="s">
        <v>2055</v>
      </c>
      <c r="H11" s="1873"/>
      <c r="I11" s="1858"/>
      <c r="J11" s="1858"/>
      <c r="K11" s="1858"/>
      <c r="L11" s="1858"/>
      <c r="M11" s="1858"/>
      <c r="N11" s="1858"/>
      <c r="O11" s="1858"/>
      <c r="P11" s="1858"/>
      <c r="Q11" s="1858"/>
      <c r="R11" s="1858"/>
      <c r="S11" s="1858"/>
      <c r="T11" s="1858"/>
      <c r="U11" s="1858"/>
      <c r="V11" s="1858"/>
      <c r="W11" s="1858"/>
      <c r="X11" s="1858"/>
      <c r="Y11" s="1858"/>
      <c r="Z11" s="1858"/>
      <c r="AA11" s="1858"/>
      <c r="AB11" s="1858"/>
      <c r="AC11" s="1858"/>
    </row>
    <row r="12" spans="1:29" ht="15" customHeight="1" x14ac:dyDescent="0.2">
      <c r="A12" s="1858"/>
      <c r="B12" s="1858"/>
      <c r="C12" s="1858"/>
      <c r="D12" s="1858"/>
      <c r="E12" s="1858"/>
      <c r="F12" s="644" t="s">
        <v>538</v>
      </c>
      <c r="G12" s="1957"/>
      <c r="H12" s="1873"/>
      <c r="I12" s="1858"/>
      <c r="J12" s="1858"/>
      <c r="K12" s="1858"/>
      <c r="L12" s="1858"/>
      <c r="M12" s="1858"/>
      <c r="N12" s="1858"/>
      <c r="O12" s="1858"/>
      <c r="P12" s="1858"/>
      <c r="Q12" s="1858"/>
      <c r="R12" s="1858"/>
      <c r="S12" s="1858"/>
      <c r="T12" s="1858"/>
      <c r="U12" s="1858"/>
      <c r="V12" s="1858"/>
      <c r="W12" s="1858"/>
      <c r="X12" s="1858"/>
      <c r="Y12" s="1858"/>
      <c r="Z12" s="1858"/>
      <c r="AA12" s="1858"/>
      <c r="AB12" s="1858"/>
      <c r="AC12" s="1858"/>
    </row>
    <row r="13" spans="1:29" ht="15" customHeight="1" x14ac:dyDescent="0.2">
      <c r="A13" s="1858"/>
      <c r="B13" s="1858"/>
      <c r="C13" s="1858"/>
      <c r="D13" s="1858"/>
      <c r="E13" s="1858"/>
      <c r="F13" s="1870" t="s">
        <v>2000</v>
      </c>
      <c r="G13" s="1958"/>
      <c r="H13" s="1873"/>
      <c r="I13" s="1858"/>
      <c r="J13" s="1858"/>
      <c r="K13" s="1858"/>
      <c r="L13" s="1858"/>
      <c r="M13" s="1858"/>
      <c r="N13" s="1858"/>
      <c r="O13" s="1858"/>
      <c r="P13" s="1858"/>
      <c r="Q13" s="1858"/>
      <c r="R13" s="1858"/>
      <c r="S13" s="1858"/>
      <c r="T13" s="1858"/>
      <c r="U13" s="1858"/>
      <c r="V13" s="1858"/>
      <c r="W13" s="1858"/>
      <c r="X13" s="1858"/>
      <c r="Y13" s="1858"/>
      <c r="Z13" s="1858"/>
      <c r="AA13" s="1858"/>
      <c r="AB13" s="1858"/>
      <c r="AC13" s="1858"/>
    </row>
    <row r="14" spans="1:29" ht="8.1" customHeight="1" x14ac:dyDescent="0.2">
      <c r="A14" s="1858"/>
      <c r="B14" s="1858"/>
      <c r="C14" s="1858"/>
      <c r="D14" s="1858"/>
      <c r="E14" s="1858"/>
      <c r="F14" s="1861"/>
      <c r="G14" s="1858"/>
      <c r="H14" s="1873"/>
      <c r="I14" s="1858"/>
      <c r="J14" s="1858"/>
      <c r="K14" s="1858"/>
      <c r="L14" s="1858"/>
      <c r="M14" s="1858"/>
      <c r="N14" s="1858"/>
      <c r="O14" s="1858"/>
      <c r="P14" s="1858"/>
      <c r="Q14" s="1858"/>
      <c r="R14" s="1858"/>
      <c r="S14" s="1858"/>
      <c r="T14" s="1858"/>
      <c r="U14" s="1858"/>
      <c r="V14" s="1858"/>
      <c r="W14" s="1858"/>
      <c r="X14" s="1858"/>
      <c r="Y14" s="1858"/>
      <c r="Z14" s="1858"/>
      <c r="AA14" s="1858"/>
      <c r="AB14" s="1858"/>
      <c r="AC14" s="1858"/>
    </row>
    <row r="15" spans="1:29" ht="15" customHeight="1" x14ac:dyDescent="0.2">
      <c r="A15" s="1858"/>
      <c r="B15" s="1858"/>
      <c r="C15" s="1858"/>
      <c r="D15" s="1858"/>
      <c r="E15" s="1858"/>
      <c r="F15" s="636" t="s">
        <v>539</v>
      </c>
      <c r="G15" s="1961" t="s">
        <v>2056</v>
      </c>
      <c r="H15" s="1873"/>
      <c r="I15" s="1858"/>
      <c r="J15" s="1858"/>
      <c r="K15" s="1858"/>
      <c r="L15" s="1858"/>
      <c r="M15" s="1858"/>
      <c r="N15" s="1858"/>
      <c r="O15" s="1858"/>
      <c r="P15" s="1858"/>
      <c r="Q15" s="1858"/>
      <c r="R15" s="1858"/>
      <c r="S15" s="1858"/>
      <c r="T15" s="1858"/>
      <c r="U15" s="1858"/>
      <c r="V15" s="1858"/>
      <c r="W15" s="1858"/>
      <c r="X15" s="1858"/>
      <c r="Y15" s="1858"/>
      <c r="Z15" s="1858"/>
      <c r="AA15" s="1858"/>
      <c r="AB15" s="1858"/>
      <c r="AC15" s="1858"/>
    </row>
    <row r="16" spans="1:29" ht="15" customHeight="1" x14ac:dyDescent="0.2">
      <c r="A16" s="1858"/>
      <c r="B16" s="1858"/>
      <c r="C16" s="1858"/>
      <c r="D16" s="1858"/>
      <c r="E16" s="1858"/>
      <c r="F16" s="1822" t="s">
        <v>2002</v>
      </c>
      <c r="G16" s="1962"/>
      <c r="H16" s="1873"/>
      <c r="I16" s="1858"/>
      <c r="J16" s="1858"/>
      <c r="K16" s="1858"/>
      <c r="L16" s="1858"/>
      <c r="M16" s="1858"/>
      <c r="N16" s="1858"/>
      <c r="O16" s="1858"/>
      <c r="P16" s="1858"/>
      <c r="Q16" s="1858"/>
      <c r="R16" s="1858"/>
      <c r="S16" s="1858"/>
      <c r="T16" s="1858"/>
      <c r="U16" s="1858"/>
      <c r="V16" s="1858"/>
      <c r="W16" s="1858"/>
      <c r="X16" s="1858"/>
      <c r="Y16" s="1858"/>
      <c r="Z16" s="1858"/>
      <c r="AA16" s="1858"/>
      <c r="AB16" s="1858"/>
      <c r="AC16" s="1858"/>
    </row>
    <row r="17" spans="1:29" ht="15" customHeight="1" x14ac:dyDescent="0.2">
      <c r="A17" s="1858"/>
      <c r="B17" s="1858"/>
      <c r="C17" s="1858"/>
      <c r="D17" s="1858"/>
      <c r="E17" s="1858"/>
      <c r="F17" s="1822" t="s">
        <v>2003</v>
      </c>
      <c r="G17" s="1963"/>
      <c r="H17" s="1873"/>
      <c r="I17" s="1858"/>
      <c r="J17" s="1858"/>
      <c r="K17" s="1858"/>
      <c r="L17" s="1858"/>
      <c r="M17" s="1858"/>
      <c r="N17" s="1858"/>
      <c r="O17" s="1858"/>
      <c r="P17" s="1858"/>
      <c r="Q17" s="1858"/>
      <c r="R17" s="1858"/>
      <c r="S17" s="1858"/>
      <c r="T17" s="1858"/>
      <c r="U17" s="1858"/>
      <c r="V17" s="1858"/>
      <c r="W17" s="1858"/>
      <c r="X17" s="1858"/>
      <c r="Y17" s="1858"/>
      <c r="Z17" s="1858"/>
      <c r="AA17" s="1858"/>
      <c r="AB17" s="1858"/>
      <c r="AC17" s="1858"/>
    </row>
    <row r="18" spans="1:29" ht="8.1" customHeight="1" x14ac:dyDescent="0.2">
      <c r="A18" s="1858"/>
      <c r="B18" s="1858"/>
      <c r="C18" s="1858"/>
      <c r="D18" s="1858"/>
      <c r="E18" s="1858"/>
      <c r="F18" s="1861"/>
      <c r="G18" s="1858"/>
      <c r="H18" s="1873"/>
      <c r="I18" s="1858"/>
      <c r="J18" s="1858"/>
      <c r="K18" s="1858"/>
      <c r="L18" s="1858"/>
      <c r="M18" s="1858"/>
      <c r="N18" s="1858"/>
      <c r="O18" s="1858"/>
      <c r="P18" s="1858"/>
      <c r="Q18" s="1858"/>
      <c r="R18" s="1858"/>
      <c r="S18" s="1858"/>
      <c r="T18" s="1858"/>
      <c r="U18" s="1858"/>
      <c r="V18" s="1858"/>
      <c r="W18" s="1858"/>
      <c r="X18" s="1858"/>
      <c r="Y18" s="1858"/>
      <c r="Z18" s="1858"/>
      <c r="AA18" s="1858"/>
      <c r="AB18" s="1858"/>
      <c r="AC18" s="1858"/>
    </row>
    <row r="19" spans="1:29" ht="15" customHeight="1" x14ac:dyDescent="0.2">
      <c r="A19" s="1858"/>
      <c r="B19" s="1858"/>
      <c r="C19" s="1858"/>
      <c r="D19" s="1858"/>
      <c r="E19" s="1858"/>
      <c r="F19" s="1823" t="s">
        <v>2004</v>
      </c>
      <c r="G19" s="1964" t="s">
        <v>2057</v>
      </c>
      <c r="H19" s="1873"/>
      <c r="I19" s="1858"/>
      <c r="J19" s="1858"/>
      <c r="K19" s="1858"/>
      <c r="L19" s="1858"/>
      <c r="M19" s="1858"/>
      <c r="N19" s="1858"/>
      <c r="O19" s="1858"/>
      <c r="P19" s="1858"/>
      <c r="Q19" s="1858"/>
      <c r="R19" s="1858"/>
      <c r="S19" s="1858"/>
      <c r="T19" s="1858"/>
      <c r="U19" s="1858"/>
      <c r="V19" s="1858"/>
      <c r="W19" s="1858"/>
      <c r="X19" s="1858"/>
      <c r="Y19" s="1858"/>
      <c r="Z19" s="1858"/>
      <c r="AA19" s="1858"/>
      <c r="AB19" s="1858"/>
      <c r="AC19" s="1858"/>
    </row>
    <row r="20" spans="1:29" ht="15" customHeight="1" x14ac:dyDescent="0.2">
      <c r="A20" s="1858"/>
      <c r="B20" s="1858"/>
      <c r="C20" s="1858"/>
      <c r="D20" s="1858"/>
      <c r="E20" s="1858"/>
      <c r="F20" s="1823" t="s">
        <v>2005</v>
      </c>
      <c r="G20" s="1965"/>
      <c r="H20" s="1873"/>
      <c r="I20" s="1858"/>
      <c r="J20" s="1858"/>
      <c r="K20" s="1858"/>
      <c r="L20" s="1858"/>
      <c r="M20" s="1858"/>
      <c r="N20" s="1858"/>
      <c r="O20" s="1858"/>
      <c r="P20" s="1858"/>
      <c r="Q20" s="1858"/>
      <c r="R20" s="1858"/>
      <c r="S20" s="1858"/>
      <c r="T20" s="1858"/>
      <c r="U20" s="1858"/>
      <c r="V20" s="1858"/>
      <c r="W20" s="1858"/>
      <c r="X20" s="1858"/>
      <c r="Y20" s="1858"/>
      <c r="Z20" s="1858"/>
      <c r="AA20" s="1858"/>
      <c r="AB20" s="1858"/>
      <c r="AC20" s="1858"/>
    </row>
    <row r="21" spans="1:29" ht="15" customHeight="1" x14ac:dyDescent="0.2">
      <c r="A21" s="1858"/>
      <c r="B21" s="1858"/>
      <c r="C21" s="1858"/>
      <c r="D21" s="1858"/>
      <c r="E21" s="1858"/>
      <c r="F21" s="638" t="s">
        <v>2011</v>
      </c>
      <c r="G21" s="1965"/>
      <c r="H21" s="1873"/>
      <c r="I21" s="1858"/>
      <c r="J21" s="1858"/>
      <c r="K21" s="1858"/>
      <c r="L21" s="1858"/>
      <c r="M21" s="1858"/>
      <c r="N21" s="1858"/>
      <c r="O21" s="1858"/>
      <c r="P21" s="1858"/>
      <c r="Q21" s="1858"/>
      <c r="R21" s="1858"/>
      <c r="S21" s="1858"/>
      <c r="T21" s="1858"/>
      <c r="U21" s="1858"/>
      <c r="V21" s="1858"/>
      <c r="W21" s="1858"/>
      <c r="X21" s="1858"/>
      <c r="Y21" s="1858"/>
      <c r="Z21" s="1858"/>
      <c r="AA21" s="1858"/>
      <c r="AB21" s="1858"/>
      <c r="AC21" s="1858"/>
    </row>
    <row r="22" spans="1:29" ht="15" customHeight="1" x14ac:dyDescent="0.2">
      <c r="A22" s="1858"/>
      <c r="B22" s="1858"/>
      <c r="C22" s="1858"/>
      <c r="D22" s="1858"/>
      <c r="E22" s="1858"/>
      <c r="F22" s="638" t="s">
        <v>2006</v>
      </c>
      <c r="G22" s="1965"/>
      <c r="H22" s="1873"/>
      <c r="I22" s="1858"/>
      <c r="J22" s="1858"/>
      <c r="K22" s="1858"/>
      <c r="L22" s="1858"/>
      <c r="M22" s="1858"/>
      <c r="N22" s="1858"/>
      <c r="O22" s="1858"/>
      <c r="P22" s="1858"/>
      <c r="Q22" s="1858"/>
      <c r="R22" s="1858"/>
      <c r="S22" s="1858"/>
      <c r="T22" s="1858"/>
      <c r="U22" s="1858"/>
      <c r="V22" s="1858"/>
      <c r="W22" s="1858"/>
      <c r="X22" s="1858"/>
      <c r="Y22" s="1858"/>
      <c r="Z22" s="1858"/>
      <c r="AA22" s="1858"/>
      <c r="AB22" s="1858"/>
      <c r="AC22" s="1858"/>
    </row>
    <row r="23" spans="1:29" ht="15" customHeight="1" x14ac:dyDescent="0.2">
      <c r="A23" s="1858"/>
      <c r="B23" s="1858"/>
      <c r="C23" s="1858"/>
      <c r="D23" s="1858"/>
      <c r="E23" s="1858"/>
      <c r="F23" s="1823" t="s">
        <v>2009</v>
      </c>
      <c r="G23" s="1965"/>
      <c r="H23" s="1873"/>
      <c r="I23" s="1858"/>
      <c r="J23" s="1858"/>
      <c r="K23" s="1858"/>
      <c r="L23" s="1858"/>
      <c r="M23" s="1858"/>
      <c r="N23" s="1858"/>
      <c r="O23" s="1858"/>
      <c r="P23" s="1858"/>
      <c r="Q23" s="1858"/>
      <c r="R23" s="1858"/>
      <c r="S23" s="1858"/>
      <c r="T23" s="1858"/>
      <c r="U23" s="1858"/>
      <c r="V23" s="1858"/>
      <c r="W23" s="1858"/>
      <c r="X23" s="1858"/>
      <c r="Y23" s="1858"/>
      <c r="Z23" s="1858"/>
      <c r="AA23" s="1858"/>
      <c r="AB23" s="1858"/>
      <c r="AC23" s="1858"/>
    </row>
    <row r="24" spans="1:29" ht="15" customHeight="1" x14ac:dyDescent="0.2">
      <c r="A24" s="1858"/>
      <c r="B24" s="1858"/>
      <c r="C24" s="1858"/>
      <c r="D24" s="1858"/>
      <c r="E24" s="1858"/>
      <c r="F24" s="1823" t="s">
        <v>2010</v>
      </c>
      <c r="G24" s="1966"/>
      <c r="H24" s="1873"/>
      <c r="I24" s="1858"/>
      <c r="J24" s="1858"/>
      <c r="K24" s="1858"/>
      <c r="L24" s="1858"/>
      <c r="M24" s="1858"/>
      <c r="N24" s="1858"/>
      <c r="O24" s="1858"/>
      <c r="P24" s="1858"/>
      <c r="Q24" s="1858"/>
      <c r="R24" s="1858"/>
      <c r="S24" s="1858"/>
      <c r="T24" s="1858"/>
      <c r="U24" s="1858"/>
      <c r="V24" s="1858"/>
      <c r="W24" s="1858"/>
      <c r="X24" s="1858"/>
      <c r="Y24" s="1858"/>
      <c r="Z24" s="1858"/>
      <c r="AA24" s="1858"/>
      <c r="AB24" s="1858"/>
      <c r="AC24" s="1858"/>
    </row>
    <row r="25" spans="1:29" ht="8.1" customHeight="1" x14ac:dyDescent="0.2">
      <c r="A25" s="1858"/>
      <c r="B25" s="1858"/>
      <c r="C25" s="1858"/>
      <c r="D25" s="1858"/>
      <c r="E25" s="1858"/>
      <c r="F25" s="1862"/>
      <c r="G25" s="1858"/>
      <c r="H25" s="1873"/>
      <c r="I25" s="1858"/>
      <c r="J25" s="1858"/>
      <c r="K25" s="1858"/>
      <c r="L25" s="1858"/>
      <c r="M25" s="1858"/>
      <c r="N25" s="1858"/>
      <c r="O25" s="1858"/>
      <c r="P25" s="1858"/>
      <c r="Q25" s="1858"/>
      <c r="R25" s="1858"/>
      <c r="S25" s="1858"/>
      <c r="T25" s="1858"/>
      <c r="U25" s="1858"/>
      <c r="V25" s="1858"/>
      <c r="W25" s="1858"/>
      <c r="X25" s="1858"/>
      <c r="Y25" s="1858"/>
      <c r="Z25" s="1858"/>
      <c r="AA25" s="1858"/>
      <c r="AB25" s="1858"/>
      <c r="AC25" s="1858"/>
    </row>
    <row r="26" spans="1:29" ht="15" customHeight="1" x14ac:dyDescent="0.2">
      <c r="A26" s="1858"/>
      <c r="B26" s="1858"/>
      <c r="C26" s="1858"/>
      <c r="D26" s="1858"/>
      <c r="E26" s="1858"/>
      <c r="F26" s="1825" t="s">
        <v>2013</v>
      </c>
      <c r="G26" s="1967" t="s">
        <v>2058</v>
      </c>
      <c r="H26" s="1873"/>
      <c r="I26" s="1858"/>
      <c r="J26" s="1858"/>
      <c r="K26" s="1858"/>
      <c r="L26" s="1858"/>
      <c r="M26" s="1858"/>
      <c r="N26" s="1858"/>
      <c r="O26" s="1858"/>
      <c r="P26" s="1858"/>
      <c r="Q26" s="1858"/>
      <c r="R26" s="1858"/>
      <c r="S26" s="1858"/>
      <c r="T26" s="1858"/>
      <c r="U26" s="1858"/>
      <c r="V26" s="1858"/>
      <c r="W26" s="1858"/>
      <c r="X26" s="1858"/>
      <c r="Y26" s="1858"/>
      <c r="Z26" s="1858"/>
      <c r="AA26" s="1858"/>
      <c r="AB26" s="1858"/>
      <c r="AC26" s="1858"/>
    </row>
    <row r="27" spans="1:29" ht="15" customHeight="1" x14ac:dyDescent="0.2">
      <c r="A27" s="1858"/>
      <c r="B27" s="1858"/>
      <c r="C27" s="1858"/>
      <c r="D27" s="1858"/>
      <c r="E27" s="1858"/>
      <c r="F27" s="1825" t="s">
        <v>2014</v>
      </c>
      <c r="G27" s="1968"/>
      <c r="H27" s="1873"/>
      <c r="I27" s="1858"/>
      <c r="J27" s="1858"/>
      <c r="K27" s="1858"/>
      <c r="L27" s="1858"/>
      <c r="M27" s="1858"/>
      <c r="N27" s="1858"/>
      <c r="O27" s="1858"/>
      <c r="P27" s="1858"/>
      <c r="Q27" s="1858"/>
      <c r="R27" s="1858"/>
      <c r="S27" s="1858"/>
      <c r="T27" s="1858"/>
      <c r="U27" s="1858"/>
      <c r="V27" s="1858"/>
      <c r="W27" s="1858"/>
      <c r="X27" s="1858"/>
      <c r="Y27" s="1858"/>
      <c r="Z27" s="1858"/>
      <c r="AA27" s="1858"/>
      <c r="AB27" s="1858"/>
      <c r="AC27" s="1858"/>
    </row>
    <row r="28" spans="1:29" ht="15" customHeight="1" x14ac:dyDescent="0.2">
      <c r="A28" s="1858"/>
      <c r="B28" s="1858"/>
      <c r="C28" s="1858"/>
      <c r="D28" s="1858"/>
      <c r="E28" s="1858"/>
      <c r="F28" s="639" t="s">
        <v>2015</v>
      </c>
      <c r="G28" s="1968"/>
      <c r="H28" s="1873"/>
      <c r="I28" s="1858"/>
      <c r="J28" s="1858"/>
      <c r="K28" s="1858"/>
      <c r="L28" s="1858"/>
      <c r="M28" s="1858"/>
      <c r="N28" s="1858"/>
      <c r="O28" s="1858"/>
      <c r="P28" s="1858"/>
      <c r="Q28" s="1858"/>
      <c r="R28" s="1858"/>
      <c r="S28" s="1858"/>
      <c r="T28" s="1858"/>
      <c r="U28" s="1858"/>
      <c r="V28" s="1858"/>
      <c r="W28" s="1858"/>
      <c r="X28" s="1858"/>
      <c r="Y28" s="1858"/>
      <c r="Z28" s="1858"/>
      <c r="AA28" s="1858"/>
      <c r="AB28" s="1858"/>
      <c r="AC28" s="1858"/>
    </row>
    <row r="29" spans="1:29" ht="15" customHeight="1" x14ac:dyDescent="0.2">
      <c r="A29" s="1858"/>
      <c r="B29" s="1858"/>
      <c r="C29" s="1858"/>
      <c r="D29" s="1858"/>
      <c r="E29" s="1858"/>
      <c r="F29" s="639" t="s">
        <v>2016</v>
      </c>
      <c r="G29" s="1968"/>
      <c r="H29" s="1873"/>
      <c r="I29" s="1858"/>
      <c r="J29" s="1858"/>
      <c r="K29" s="1858"/>
      <c r="L29" s="1858"/>
      <c r="M29" s="1858"/>
      <c r="N29" s="1858"/>
      <c r="O29" s="1858"/>
      <c r="P29" s="1858"/>
      <c r="Q29" s="1858"/>
      <c r="R29" s="1858"/>
      <c r="S29" s="1858"/>
      <c r="T29" s="1858"/>
      <c r="U29" s="1858"/>
      <c r="V29" s="1858"/>
      <c r="W29" s="1858"/>
      <c r="X29" s="1858"/>
      <c r="Y29" s="1858"/>
      <c r="Z29" s="1858"/>
      <c r="AA29" s="1858"/>
      <c r="AB29" s="1858"/>
      <c r="AC29" s="1858"/>
    </row>
    <row r="30" spans="1:29" ht="15" customHeight="1" x14ac:dyDescent="0.2">
      <c r="A30" s="1858"/>
      <c r="B30" s="1858"/>
      <c r="C30" s="1858"/>
      <c r="D30" s="1858"/>
      <c r="E30" s="1858"/>
      <c r="F30" s="1825" t="s">
        <v>2019</v>
      </c>
      <c r="G30" s="1968"/>
      <c r="H30" s="1873"/>
      <c r="I30" s="1858"/>
      <c r="J30" s="1858"/>
      <c r="K30" s="1858"/>
      <c r="L30" s="1858"/>
      <c r="M30" s="1858"/>
      <c r="N30" s="1858"/>
      <c r="O30" s="1858"/>
      <c r="P30" s="1858"/>
      <c r="Q30" s="1858"/>
      <c r="R30" s="1858"/>
      <c r="S30" s="1858"/>
      <c r="T30" s="1858"/>
      <c r="U30" s="1858"/>
      <c r="V30" s="1858"/>
      <c r="W30" s="1858"/>
      <c r="X30" s="1858"/>
      <c r="Y30" s="1858"/>
      <c r="Z30" s="1858"/>
      <c r="AA30" s="1858"/>
      <c r="AB30" s="1858"/>
      <c r="AC30" s="1858"/>
    </row>
    <row r="31" spans="1:29" ht="15" customHeight="1" x14ac:dyDescent="0.2">
      <c r="A31" s="1858"/>
      <c r="B31" s="1858"/>
      <c r="C31" s="1858"/>
      <c r="D31" s="1858"/>
      <c r="E31" s="1858"/>
      <c r="F31" s="1825" t="s">
        <v>2020</v>
      </c>
      <c r="G31" s="1969"/>
      <c r="H31" s="1873"/>
      <c r="I31" s="1858"/>
      <c r="J31" s="1858"/>
      <c r="K31" s="1858"/>
      <c r="L31" s="1858"/>
      <c r="M31" s="1858"/>
      <c r="N31" s="1858"/>
      <c r="O31" s="1858"/>
      <c r="P31" s="1858"/>
      <c r="Q31" s="1858"/>
      <c r="R31" s="1858"/>
      <c r="S31" s="1858"/>
      <c r="T31" s="1858"/>
      <c r="U31" s="1858"/>
      <c r="V31" s="1858"/>
      <c r="W31" s="1858"/>
      <c r="X31" s="1858"/>
      <c r="Y31" s="1858"/>
      <c r="Z31" s="1858"/>
      <c r="AA31" s="1858"/>
      <c r="AB31" s="1858"/>
      <c r="AC31" s="1858"/>
    </row>
    <row r="32" spans="1:29" ht="8.1" customHeight="1" x14ac:dyDescent="0.2">
      <c r="A32" s="1858"/>
      <c r="B32" s="1858"/>
      <c r="C32" s="1858"/>
      <c r="D32" s="1858"/>
      <c r="E32" s="1858"/>
      <c r="F32" s="1862"/>
      <c r="G32" s="1858"/>
      <c r="H32" s="1873"/>
      <c r="I32" s="1858"/>
      <c r="J32" s="1858"/>
      <c r="K32" s="1858"/>
      <c r="L32" s="1858"/>
      <c r="M32" s="1858"/>
      <c r="N32" s="1858"/>
      <c r="O32" s="1858"/>
      <c r="P32" s="1858"/>
      <c r="Q32" s="1858"/>
      <c r="R32" s="1858"/>
      <c r="S32" s="1858"/>
      <c r="T32" s="1858"/>
      <c r="U32" s="1858"/>
      <c r="V32" s="1858"/>
      <c r="W32" s="1858"/>
      <c r="X32" s="1858"/>
      <c r="Y32" s="1858"/>
      <c r="Z32" s="1858"/>
      <c r="AA32" s="1858"/>
      <c r="AB32" s="1858"/>
      <c r="AC32" s="1858"/>
    </row>
    <row r="33" spans="1:29" ht="15" customHeight="1" x14ac:dyDescent="0.2">
      <c r="A33" s="1858"/>
      <c r="B33" s="1858"/>
      <c r="C33" s="1858"/>
      <c r="D33" s="1858"/>
      <c r="E33" s="1858"/>
      <c r="F33" s="1823" t="s">
        <v>2012</v>
      </c>
      <c r="G33" s="1959" t="s">
        <v>2059</v>
      </c>
      <c r="H33" s="1873"/>
      <c r="I33" s="1858"/>
      <c r="J33" s="1858"/>
      <c r="K33" s="1858"/>
      <c r="L33" s="1858"/>
      <c r="M33" s="1858"/>
      <c r="N33" s="1858"/>
      <c r="O33" s="1858"/>
      <c r="P33" s="1858"/>
      <c r="Q33" s="1858"/>
      <c r="R33" s="1858"/>
      <c r="S33" s="1858"/>
      <c r="T33" s="1858"/>
      <c r="U33" s="1858"/>
      <c r="V33" s="1858"/>
      <c r="W33" s="1858"/>
      <c r="X33" s="1858"/>
      <c r="Y33" s="1858"/>
      <c r="Z33" s="1858"/>
      <c r="AA33" s="1858"/>
      <c r="AB33" s="1858"/>
      <c r="AC33" s="1858"/>
    </row>
    <row r="34" spans="1:29" ht="15" customHeight="1" x14ac:dyDescent="0.2">
      <c r="A34" s="1858"/>
      <c r="B34" s="1858"/>
      <c r="C34" s="1858"/>
      <c r="D34" s="1858"/>
      <c r="E34" s="1858"/>
      <c r="F34" s="1825" t="s">
        <v>2052</v>
      </c>
      <c r="G34" s="1960"/>
      <c r="H34" s="1873"/>
      <c r="I34" s="1858"/>
      <c r="J34" s="1858"/>
      <c r="K34" s="1858"/>
      <c r="L34" s="1858"/>
      <c r="M34" s="1858"/>
      <c r="N34" s="1858"/>
      <c r="O34" s="1858"/>
      <c r="P34" s="1858"/>
      <c r="Q34" s="1858"/>
      <c r="R34" s="1858"/>
      <c r="S34" s="1858"/>
      <c r="T34" s="1858"/>
      <c r="U34" s="1858"/>
      <c r="V34" s="1858"/>
      <c r="W34" s="1858"/>
      <c r="X34" s="1858"/>
      <c r="Y34" s="1858"/>
      <c r="Z34" s="1858"/>
      <c r="AA34" s="1858"/>
      <c r="AB34" s="1858"/>
      <c r="AC34" s="1858"/>
    </row>
    <row r="35" spans="1:29" ht="8.1" customHeight="1" x14ac:dyDescent="0.2">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row>
    <row r="36" spans="1:29" ht="15" customHeight="1" x14ac:dyDescent="0.2">
      <c r="A36" s="1858"/>
      <c r="B36" s="1858"/>
      <c r="C36" s="1858"/>
      <c r="D36" s="1858"/>
      <c r="E36" s="1858"/>
      <c r="F36" s="1826" t="s">
        <v>2022</v>
      </c>
      <c r="G36" s="1970" t="s">
        <v>2060</v>
      </c>
      <c r="H36" s="1873"/>
      <c r="I36" s="1858"/>
      <c r="J36" s="1858"/>
      <c r="K36" s="1858"/>
      <c r="L36" s="1858"/>
      <c r="M36" s="1858"/>
      <c r="N36" s="1858"/>
      <c r="O36" s="1858"/>
      <c r="P36" s="1858"/>
      <c r="Q36" s="1858"/>
      <c r="R36" s="1858"/>
      <c r="S36" s="1858"/>
      <c r="T36" s="1858"/>
      <c r="U36" s="1858"/>
      <c r="V36" s="1858"/>
      <c r="W36" s="1858"/>
      <c r="X36" s="1858"/>
      <c r="Y36" s="1858"/>
      <c r="Z36" s="1858"/>
      <c r="AA36" s="1858"/>
      <c r="AB36" s="1858"/>
      <c r="AC36" s="1858"/>
    </row>
    <row r="37" spans="1:29" ht="15" customHeight="1" x14ac:dyDescent="0.2">
      <c r="A37" s="1858"/>
      <c r="B37" s="1858"/>
      <c r="C37" s="1858"/>
      <c r="D37" s="1858"/>
      <c r="E37" s="1858"/>
      <c r="F37" s="1826" t="s">
        <v>2023</v>
      </c>
      <c r="G37" s="1971"/>
      <c r="H37" s="1873"/>
      <c r="I37" s="1858"/>
      <c r="J37" s="1858"/>
      <c r="K37" s="1858"/>
      <c r="L37" s="1858"/>
      <c r="M37" s="1858"/>
      <c r="N37" s="1858"/>
      <c r="O37" s="1858"/>
      <c r="P37" s="1858"/>
      <c r="Q37" s="1858"/>
      <c r="R37" s="1858"/>
      <c r="S37" s="1858"/>
      <c r="T37" s="1858"/>
      <c r="U37" s="1858"/>
      <c r="V37" s="1858"/>
      <c r="W37" s="1858"/>
      <c r="X37" s="1858"/>
      <c r="Y37" s="1858"/>
      <c r="Z37" s="1858"/>
      <c r="AA37" s="1858"/>
      <c r="AB37" s="1858"/>
      <c r="AC37" s="1858"/>
    </row>
    <row r="38" spans="1:29" ht="15" customHeight="1" x14ac:dyDescent="0.2">
      <c r="A38" s="1858"/>
      <c r="B38" s="1858"/>
      <c r="C38" s="1858"/>
      <c r="D38" s="1858"/>
      <c r="E38" s="1858"/>
      <c r="F38" s="1870" t="s">
        <v>547</v>
      </c>
      <c r="G38" s="1971"/>
      <c r="H38" s="1873"/>
      <c r="I38" s="1858"/>
      <c r="J38" s="1858"/>
      <c r="K38" s="1858"/>
      <c r="L38" s="1858"/>
      <c r="M38" s="1858"/>
      <c r="N38" s="1858"/>
      <c r="O38" s="1858"/>
      <c r="P38" s="1858"/>
      <c r="Q38" s="1858"/>
      <c r="R38" s="1858"/>
      <c r="S38" s="1858"/>
      <c r="T38" s="1858"/>
      <c r="U38" s="1858"/>
      <c r="V38" s="1858"/>
      <c r="W38" s="1858"/>
      <c r="X38" s="1858"/>
      <c r="Y38" s="1858"/>
      <c r="Z38" s="1858"/>
      <c r="AA38" s="1858"/>
      <c r="AB38" s="1858"/>
      <c r="AC38" s="1858"/>
    </row>
    <row r="39" spans="1:29" ht="15" customHeight="1" x14ac:dyDescent="0.2">
      <c r="A39" s="1858"/>
      <c r="B39" s="1858"/>
      <c r="C39" s="1858"/>
      <c r="D39" s="1858"/>
      <c r="E39" s="1858"/>
      <c r="F39" s="1819" t="s">
        <v>2024</v>
      </c>
      <c r="G39" s="1972"/>
      <c r="H39" s="1873"/>
      <c r="I39" s="1858"/>
      <c r="J39" s="1858"/>
      <c r="K39" s="1858"/>
      <c r="L39" s="1858"/>
      <c r="M39" s="1858"/>
      <c r="N39" s="1858"/>
      <c r="O39" s="1858"/>
      <c r="P39" s="1858"/>
      <c r="Q39" s="1858"/>
      <c r="R39" s="1858"/>
      <c r="S39" s="1858"/>
      <c r="T39" s="1858"/>
      <c r="U39" s="1858"/>
      <c r="V39" s="1858"/>
      <c r="W39" s="1858"/>
      <c r="X39" s="1858"/>
      <c r="Y39" s="1858"/>
      <c r="Z39" s="1858"/>
      <c r="AA39" s="1858"/>
      <c r="AB39" s="1858"/>
      <c r="AC39" s="1858"/>
    </row>
    <row r="40" spans="1:29" x14ac:dyDescent="0.2">
      <c r="A40" s="1858"/>
      <c r="B40" s="1858"/>
      <c r="C40" s="1858"/>
      <c r="D40" s="1858"/>
      <c r="E40" s="1858"/>
      <c r="F40" s="1858"/>
      <c r="G40" s="1858"/>
      <c r="H40" s="1858"/>
      <c r="I40" s="1858"/>
      <c r="J40" s="1858"/>
      <c r="K40" s="1858"/>
      <c r="L40" s="1858"/>
      <c r="M40" s="1858"/>
      <c r="N40" s="1858"/>
      <c r="O40" s="1858"/>
      <c r="P40" s="1858"/>
      <c r="Q40" s="1858"/>
      <c r="R40" s="1858"/>
      <c r="S40" s="1858"/>
      <c r="T40" s="1858"/>
      <c r="U40" s="1858"/>
      <c r="V40" s="1858"/>
      <c r="W40" s="1858"/>
      <c r="X40" s="1858"/>
      <c r="Y40" s="1858"/>
      <c r="Z40" s="1858"/>
      <c r="AA40" s="1858"/>
      <c r="AB40" s="1858"/>
      <c r="AC40" s="1858"/>
    </row>
    <row r="41" spans="1:29" x14ac:dyDescent="0.2">
      <c r="A41" s="1858"/>
      <c r="B41" s="1858"/>
      <c r="C41" s="1858"/>
      <c r="D41" s="1858"/>
      <c r="E41" s="1858"/>
      <c r="F41" s="1858"/>
      <c r="G41" s="1858"/>
      <c r="H41" s="1858"/>
      <c r="I41" s="1858"/>
      <c r="J41" s="1858"/>
      <c r="K41" s="1858"/>
      <c r="L41" s="1858"/>
      <c r="M41" s="1858"/>
      <c r="N41" s="1858"/>
      <c r="O41" s="1858"/>
      <c r="P41" s="1858"/>
      <c r="Q41" s="1858"/>
      <c r="R41" s="1858"/>
      <c r="S41" s="1858"/>
      <c r="T41" s="1858"/>
      <c r="U41" s="1858"/>
      <c r="V41" s="1858"/>
      <c r="W41" s="1858"/>
      <c r="X41" s="1858"/>
      <c r="Y41" s="1858"/>
      <c r="Z41" s="1858"/>
      <c r="AA41" s="1858"/>
      <c r="AB41" s="1858"/>
      <c r="AC41" s="1858"/>
    </row>
    <row r="42" spans="1:29" x14ac:dyDescent="0.2">
      <c r="A42" s="1858"/>
      <c r="B42" s="1858"/>
      <c r="C42" s="1858"/>
      <c r="D42" s="1858"/>
      <c r="E42" s="1858"/>
      <c r="F42" s="1858"/>
      <c r="G42" s="1858"/>
      <c r="H42" s="1858"/>
      <c r="I42" s="1858"/>
      <c r="J42" s="1858"/>
      <c r="K42" s="1858"/>
      <c r="L42" s="1858"/>
      <c r="M42" s="1858"/>
      <c r="N42" s="1858"/>
      <c r="O42" s="1858"/>
      <c r="P42" s="1858"/>
      <c r="Q42" s="1858"/>
      <c r="R42" s="1858"/>
      <c r="S42" s="1858"/>
      <c r="T42" s="1858"/>
      <c r="U42" s="1858"/>
      <c r="V42" s="1858"/>
      <c r="W42" s="1858"/>
      <c r="X42" s="1858"/>
      <c r="Y42" s="1858"/>
      <c r="Z42" s="1858"/>
      <c r="AA42" s="1858"/>
      <c r="AB42" s="1858"/>
      <c r="AC42" s="1858"/>
    </row>
    <row r="43" spans="1:29" x14ac:dyDescent="0.2">
      <c r="A43" s="1858"/>
      <c r="B43" s="1858"/>
      <c r="C43" s="1858"/>
      <c r="D43" s="1858"/>
      <c r="E43" s="1858"/>
      <c r="F43" s="1858"/>
      <c r="G43" s="1858"/>
      <c r="H43" s="1858"/>
      <c r="I43" s="1858"/>
      <c r="J43" s="1858"/>
      <c r="K43" s="1858"/>
      <c r="L43" s="1858"/>
      <c r="M43" s="1858"/>
      <c r="N43" s="1858"/>
      <c r="O43" s="1858"/>
      <c r="P43" s="1858"/>
      <c r="Q43" s="1858"/>
      <c r="R43" s="1858"/>
      <c r="S43" s="1858"/>
      <c r="T43" s="1858"/>
      <c r="U43" s="1858"/>
      <c r="V43" s="1858"/>
      <c r="W43" s="1858"/>
      <c r="X43" s="1858"/>
      <c r="Y43" s="1858"/>
      <c r="Z43" s="1858"/>
      <c r="AA43" s="1858"/>
      <c r="AB43" s="1858"/>
      <c r="AC43" s="1858"/>
    </row>
    <row r="44" spans="1:29" x14ac:dyDescent="0.2">
      <c r="A44" s="1858"/>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row>
    <row r="45" spans="1:29" x14ac:dyDescent="0.2">
      <c r="A45" s="1858"/>
      <c r="B45" s="1858"/>
      <c r="C45" s="1858"/>
      <c r="D45" s="1858"/>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row>
    <row r="46" spans="1:29" x14ac:dyDescent="0.2">
      <c r="A46" s="1858"/>
      <c r="B46" s="1858"/>
      <c r="C46" s="1858"/>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row>
    <row r="47" spans="1:29" x14ac:dyDescent="0.2">
      <c r="A47" s="1858"/>
      <c r="B47" s="1858"/>
      <c r="C47" s="1858"/>
      <c r="D47" s="1858"/>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row>
    <row r="48" spans="1:29" x14ac:dyDescent="0.2">
      <c r="A48" s="1858"/>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row>
    <row r="49" spans="1:29" x14ac:dyDescent="0.2">
      <c r="A49" s="1858"/>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c r="X49" s="1858"/>
      <c r="Y49" s="1858"/>
      <c r="Z49" s="1858"/>
      <c r="AA49" s="1858"/>
      <c r="AB49" s="1858"/>
      <c r="AC49" s="1858"/>
    </row>
    <row r="50" spans="1:29" x14ac:dyDescent="0.2">
      <c r="A50" s="1858"/>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row>
    <row r="51" spans="1:29" x14ac:dyDescent="0.2">
      <c r="A51" s="1858"/>
      <c r="B51" s="1858"/>
      <c r="C51" s="1858"/>
      <c r="D51" s="1858"/>
      <c r="E51" s="1858"/>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row>
    <row r="52" spans="1:29" x14ac:dyDescent="0.2">
      <c r="A52" s="1858"/>
      <c r="B52" s="1858"/>
      <c r="C52" s="1858"/>
      <c r="D52" s="1858"/>
      <c r="E52" s="1858"/>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row>
    <row r="53" spans="1:29" x14ac:dyDescent="0.2">
      <c r="A53" s="1858"/>
      <c r="B53" s="1858"/>
      <c r="C53" s="1858"/>
      <c r="D53" s="1858"/>
      <c r="E53" s="1858"/>
      <c r="F53" s="1858"/>
      <c r="G53" s="1858"/>
      <c r="H53" s="1858"/>
      <c r="I53" s="1858"/>
      <c r="J53" s="1858"/>
      <c r="K53" s="1858"/>
      <c r="L53" s="1858"/>
      <c r="M53" s="1858"/>
      <c r="N53" s="1858"/>
      <c r="O53" s="1858"/>
      <c r="P53" s="1858"/>
      <c r="Q53" s="1858"/>
      <c r="R53" s="1858"/>
      <c r="S53" s="1858"/>
      <c r="T53" s="1858"/>
      <c r="U53" s="1858"/>
      <c r="V53" s="1858"/>
      <c r="W53" s="1858"/>
      <c r="X53" s="1858"/>
      <c r="Y53" s="1858"/>
      <c r="Z53" s="1858"/>
      <c r="AA53" s="1858"/>
      <c r="AB53" s="1858"/>
      <c r="AC53" s="1858"/>
    </row>
    <row r="54" spans="1:29" x14ac:dyDescent="0.2">
      <c r="A54" s="1858"/>
      <c r="B54" s="1858"/>
      <c r="C54" s="1858"/>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row>
    <row r="55" spans="1:29" x14ac:dyDescent="0.2">
      <c r="A55" s="1858"/>
      <c r="B55" s="1858"/>
      <c r="C55" s="1858"/>
      <c r="D55" s="1858"/>
      <c r="E55" s="1858"/>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8"/>
    </row>
    <row r="56" spans="1:29" x14ac:dyDescent="0.2">
      <c r="A56" s="1858"/>
      <c r="B56" s="1858"/>
      <c r="C56" s="1858"/>
      <c r="D56" s="1858"/>
      <c r="E56" s="1858"/>
      <c r="F56" s="1858"/>
      <c r="G56" s="1858"/>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row>
    <row r="57" spans="1:29" x14ac:dyDescent="0.2">
      <c r="A57" s="1858"/>
      <c r="B57" s="1858"/>
      <c r="C57" s="1858"/>
      <c r="D57" s="1858"/>
      <c r="E57" s="1858"/>
      <c r="F57" s="1858"/>
      <c r="G57" s="1858"/>
      <c r="H57" s="1858"/>
      <c r="I57" s="1858"/>
      <c r="J57" s="1858"/>
      <c r="K57" s="1858"/>
      <c r="L57" s="1858"/>
      <c r="M57" s="1858"/>
      <c r="N57" s="1858"/>
      <c r="O57" s="1858"/>
      <c r="P57" s="1858"/>
      <c r="Q57" s="1858"/>
      <c r="R57" s="1858"/>
      <c r="S57" s="1858"/>
      <c r="T57" s="1858"/>
      <c r="U57" s="1858"/>
      <c r="V57" s="1858"/>
      <c r="W57" s="1858"/>
      <c r="X57" s="1858"/>
      <c r="Y57" s="1858"/>
      <c r="Z57" s="1858"/>
      <c r="AA57" s="1858"/>
      <c r="AB57" s="1858"/>
      <c r="AC57" s="1858"/>
    </row>
    <row r="58" spans="1:29" x14ac:dyDescent="0.2">
      <c r="A58" s="1858"/>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row>
    <row r="59" spans="1:29" x14ac:dyDescent="0.2">
      <c r="A59" s="1858"/>
      <c r="B59" s="1858"/>
      <c r="C59" s="1858"/>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row>
    <row r="60" spans="1:29" x14ac:dyDescent="0.2">
      <c r="A60" s="1858"/>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row>
    <row r="61" spans="1:29" x14ac:dyDescent="0.2">
      <c r="A61" s="1858"/>
      <c r="B61" s="1858"/>
      <c r="C61" s="1858"/>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row>
    <row r="62" spans="1:29" x14ac:dyDescent="0.2">
      <c r="A62" s="1858"/>
      <c r="B62" s="1858"/>
      <c r="C62" s="1858"/>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row>
    <row r="63" spans="1:29" x14ac:dyDescent="0.2">
      <c r="A63" s="1858"/>
      <c r="B63" s="1858"/>
      <c r="C63" s="1858"/>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row>
    <row r="64" spans="1:29" x14ac:dyDescent="0.2">
      <c r="A64" s="1858"/>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row>
    <row r="65" spans="1:29" x14ac:dyDescent="0.2">
      <c r="A65" s="1858"/>
      <c r="B65" s="1858"/>
      <c r="C65" s="1858"/>
      <c r="D65" s="1858"/>
      <c r="E65" s="1858"/>
      <c r="F65" s="1858"/>
      <c r="G65" s="1858"/>
      <c r="H65" s="1858"/>
      <c r="I65" s="1858"/>
      <c r="J65" s="1858"/>
      <c r="K65" s="1858"/>
      <c r="L65" s="1858"/>
      <c r="M65" s="1858"/>
      <c r="N65" s="1858"/>
      <c r="O65" s="1858"/>
      <c r="P65" s="1858"/>
      <c r="Q65" s="1858"/>
      <c r="R65" s="1858"/>
      <c r="S65" s="1858"/>
      <c r="T65" s="1858"/>
      <c r="U65" s="1858"/>
      <c r="V65" s="1858"/>
      <c r="W65" s="1858"/>
      <c r="X65" s="1858"/>
      <c r="Y65" s="1858"/>
      <c r="Z65" s="1858"/>
      <c r="AA65" s="1858"/>
      <c r="AB65" s="1858"/>
      <c r="AC65" s="1858"/>
    </row>
    <row r="66" spans="1:29" x14ac:dyDescent="0.2">
      <c r="A66" s="1858"/>
      <c r="B66" s="1858"/>
      <c r="C66" s="1858"/>
      <c r="D66" s="1858"/>
      <c r="E66" s="1858"/>
      <c r="F66" s="1858"/>
      <c r="G66" s="1858"/>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row>
    <row r="67" spans="1:29" x14ac:dyDescent="0.2">
      <c r="A67" s="1858"/>
      <c r="B67" s="1858"/>
      <c r="C67" s="1858"/>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row>
    <row r="68" spans="1:29" x14ac:dyDescent="0.2">
      <c r="A68" s="1858"/>
      <c r="B68" s="1858"/>
      <c r="C68" s="1858"/>
      <c r="D68" s="1858"/>
      <c r="E68" s="1858"/>
      <c r="F68" s="1858"/>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row>
    <row r="69" spans="1:29" x14ac:dyDescent="0.2">
      <c r="A69" s="1858"/>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row>
    <row r="70" spans="1:29" x14ac:dyDescent="0.2">
      <c r="A70" s="1858"/>
      <c r="B70" s="1858"/>
      <c r="C70" s="1858"/>
      <c r="D70" s="1858"/>
      <c r="E70" s="1858"/>
      <c r="F70" s="1858"/>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row>
    <row r="71" spans="1:29" x14ac:dyDescent="0.2">
      <c r="A71" s="1858"/>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row>
    <row r="72" spans="1:29" x14ac:dyDescent="0.2">
      <c r="A72" s="1858"/>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row>
    <row r="73" spans="1:29" x14ac:dyDescent="0.2">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row>
    <row r="74" spans="1:29" x14ac:dyDescent="0.2">
      <c r="A74" s="1858"/>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row>
    <row r="75" spans="1:29" x14ac:dyDescent="0.2">
      <c r="A75" s="1858"/>
      <c r="B75" s="1858"/>
      <c r="C75" s="1858"/>
      <c r="D75" s="1858"/>
      <c r="E75" s="1858"/>
      <c r="F75" s="1858"/>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row>
    <row r="76" spans="1:29" x14ac:dyDescent="0.2">
      <c r="A76" s="1858"/>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row>
    <row r="77" spans="1:29" x14ac:dyDescent="0.2">
      <c r="A77" s="1858"/>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row>
    <row r="78" spans="1:29" x14ac:dyDescent="0.2">
      <c r="A78" s="1858"/>
      <c r="B78" s="1858"/>
      <c r="C78" s="1858"/>
      <c r="D78" s="1858"/>
      <c r="E78" s="1858"/>
      <c r="F78" s="1858"/>
      <c r="G78" s="1858"/>
      <c r="H78" s="1858"/>
      <c r="I78" s="1858"/>
      <c r="J78" s="1858"/>
      <c r="K78" s="1858"/>
      <c r="L78" s="1858"/>
      <c r="M78" s="1858"/>
      <c r="N78" s="1858"/>
      <c r="O78" s="1858"/>
      <c r="P78" s="1858"/>
      <c r="Q78" s="1858"/>
      <c r="R78" s="1858"/>
      <c r="S78" s="1858"/>
      <c r="T78" s="1858"/>
      <c r="U78" s="1858"/>
      <c r="V78" s="1858"/>
      <c r="W78" s="1858"/>
      <c r="X78" s="1858"/>
      <c r="Y78" s="1858"/>
      <c r="Z78" s="1858"/>
      <c r="AA78" s="1858"/>
      <c r="AB78" s="1858"/>
      <c r="AC78" s="1858"/>
    </row>
    <row r="79" spans="1:29" x14ac:dyDescent="0.2">
      <c r="A79" s="1858"/>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row>
    <row r="80" spans="1:29" x14ac:dyDescent="0.2">
      <c r="A80" s="1858"/>
      <c r="B80" s="1858"/>
      <c r="C80" s="1858"/>
      <c r="D80" s="1858"/>
      <c r="E80" s="1858"/>
      <c r="F80" s="1858"/>
      <c r="G80" s="1858"/>
      <c r="H80" s="1858"/>
      <c r="I80" s="1858"/>
      <c r="J80" s="1858"/>
      <c r="K80" s="1858"/>
      <c r="L80" s="1858"/>
      <c r="M80" s="1858"/>
      <c r="N80" s="1858"/>
      <c r="O80" s="1858"/>
      <c r="P80" s="1858"/>
      <c r="Q80" s="1858"/>
      <c r="R80" s="1858"/>
      <c r="S80" s="1858"/>
      <c r="T80" s="1858"/>
      <c r="U80" s="1858"/>
      <c r="V80" s="1858"/>
      <c r="W80" s="1858"/>
      <c r="X80" s="1858"/>
      <c r="Y80" s="1858"/>
      <c r="Z80" s="1858"/>
      <c r="AA80" s="1858"/>
      <c r="AB80" s="1858"/>
      <c r="AC80" s="1858"/>
    </row>
    <row r="81" spans="1:29" x14ac:dyDescent="0.2">
      <c r="A81" s="1858"/>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row>
    <row r="82" spans="1:29" x14ac:dyDescent="0.2">
      <c r="A82" s="1858"/>
      <c r="B82" s="1858"/>
      <c r="C82" s="1858"/>
      <c r="D82" s="1858"/>
      <c r="E82" s="1858"/>
      <c r="F82" s="1858"/>
      <c r="G82" s="1858"/>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row>
    <row r="83" spans="1:29" x14ac:dyDescent="0.2">
      <c r="A83" s="1858"/>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row>
    <row r="84" spans="1:29" x14ac:dyDescent="0.2">
      <c r="A84" s="1858"/>
      <c r="B84" s="1858"/>
      <c r="C84" s="1858"/>
      <c r="D84" s="1858"/>
      <c r="E84" s="1858"/>
      <c r="F84" s="1858"/>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row>
    <row r="85" spans="1:29" x14ac:dyDescent="0.2">
      <c r="A85" s="1858"/>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row>
    <row r="86" spans="1:29" x14ac:dyDescent="0.2">
      <c r="A86" s="1858"/>
      <c r="B86" s="1858"/>
      <c r="C86" s="1858"/>
      <c r="D86" s="1858"/>
      <c r="E86" s="1858"/>
      <c r="F86" s="1858"/>
      <c r="G86" s="1858"/>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row>
    <row r="87" spans="1:29" x14ac:dyDescent="0.2">
      <c r="A87" s="1858"/>
      <c r="B87" s="1858"/>
      <c r="C87" s="1858"/>
      <c r="D87" s="1858"/>
      <c r="E87" s="1858"/>
      <c r="F87" s="1858"/>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row>
    <row r="88" spans="1:29" x14ac:dyDescent="0.2">
      <c r="A88" s="1858"/>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row>
    <row r="89" spans="1:29" x14ac:dyDescent="0.2">
      <c r="A89" s="1858"/>
      <c r="B89" s="1858"/>
      <c r="C89" s="1858"/>
      <c r="D89" s="1858"/>
      <c r="E89" s="1858"/>
      <c r="F89" s="1858"/>
      <c r="G89" s="1858"/>
      <c r="H89" s="1858"/>
      <c r="I89" s="1858"/>
      <c r="J89" s="1858"/>
      <c r="K89" s="1858"/>
      <c r="L89" s="1858"/>
      <c r="M89" s="1858"/>
      <c r="N89" s="1858"/>
      <c r="O89" s="1858"/>
      <c r="P89" s="1858"/>
      <c r="Q89" s="1858"/>
      <c r="R89" s="1858"/>
      <c r="S89" s="1858"/>
      <c r="T89" s="1858"/>
      <c r="U89" s="1858"/>
      <c r="V89" s="1858"/>
      <c r="W89" s="1858"/>
      <c r="X89" s="1858"/>
      <c r="Y89" s="1858"/>
      <c r="Z89" s="1858"/>
      <c r="AA89" s="1858"/>
      <c r="AB89" s="1858"/>
      <c r="AC89" s="1858"/>
    </row>
    <row r="90" spans="1:29" x14ac:dyDescent="0.2">
      <c r="A90" s="1858"/>
      <c r="B90" s="1858"/>
      <c r="C90" s="1858"/>
      <c r="D90" s="1858"/>
      <c r="E90" s="1858"/>
      <c r="F90" s="1858"/>
      <c r="G90" s="1858"/>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row>
    <row r="91" spans="1:29" x14ac:dyDescent="0.2">
      <c r="A91" s="1858"/>
      <c r="B91" s="1858"/>
      <c r="C91" s="1858"/>
      <c r="D91" s="1858"/>
      <c r="E91" s="1858"/>
      <c r="F91" s="1858"/>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row>
    <row r="92" spans="1:29" x14ac:dyDescent="0.2">
      <c r="A92" s="1858"/>
      <c r="B92" s="1858"/>
      <c r="C92" s="1858"/>
      <c r="D92" s="1858"/>
      <c r="E92" s="1858"/>
      <c r="F92" s="1858"/>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row>
    <row r="93" spans="1:29" x14ac:dyDescent="0.2">
      <c r="A93" s="1858"/>
      <c r="B93" s="1858"/>
      <c r="C93" s="1858"/>
      <c r="D93" s="1858"/>
      <c r="E93" s="1858"/>
      <c r="F93" s="1858"/>
      <c r="G93" s="1858"/>
      <c r="H93" s="1858"/>
      <c r="I93" s="1858"/>
      <c r="J93" s="1858"/>
      <c r="K93" s="1858"/>
      <c r="L93" s="1858"/>
      <c r="M93" s="1858"/>
      <c r="N93" s="1858"/>
      <c r="O93" s="1858"/>
      <c r="P93" s="1858"/>
      <c r="Q93" s="1858"/>
      <c r="R93" s="1858"/>
      <c r="S93" s="1858"/>
      <c r="T93" s="1858"/>
      <c r="U93" s="1858"/>
      <c r="V93" s="1858"/>
      <c r="W93" s="1858"/>
      <c r="X93" s="1858"/>
      <c r="Y93" s="1858"/>
      <c r="Z93" s="1858"/>
      <c r="AA93" s="1858"/>
      <c r="AB93" s="1858"/>
      <c r="AC93" s="1858"/>
    </row>
    <row r="94" spans="1:29" x14ac:dyDescent="0.2">
      <c r="A94" s="1858"/>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row>
    <row r="95" spans="1:29" x14ac:dyDescent="0.2">
      <c r="A95" s="1858"/>
      <c r="B95" s="1858"/>
      <c r="C95" s="1858"/>
      <c r="D95" s="1858"/>
      <c r="E95" s="1858"/>
      <c r="F95" s="1858"/>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row>
    <row r="96" spans="1:29" x14ac:dyDescent="0.2">
      <c r="A96" s="1858"/>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row>
    <row r="97" spans="1:29" x14ac:dyDescent="0.2">
      <c r="A97" s="1858"/>
      <c r="B97" s="1858"/>
      <c r="C97" s="1858"/>
      <c r="D97" s="1858"/>
      <c r="E97" s="1858"/>
      <c r="F97" s="1858"/>
      <c r="G97" s="1858"/>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row>
    <row r="98" spans="1:29" x14ac:dyDescent="0.2">
      <c r="A98" s="1858"/>
      <c r="B98" s="1858"/>
      <c r="C98" s="1858"/>
      <c r="D98" s="1858"/>
      <c r="E98" s="1858"/>
      <c r="F98" s="1858"/>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row>
    <row r="99" spans="1:29" x14ac:dyDescent="0.2">
      <c r="A99" s="1858"/>
      <c r="B99" s="1858"/>
      <c r="C99" s="1858"/>
      <c r="D99" s="1858"/>
      <c r="E99" s="1858"/>
      <c r="F99" s="1858"/>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row>
    <row r="100" spans="1:29" x14ac:dyDescent="0.2">
      <c r="A100" s="1858"/>
      <c r="B100" s="1858"/>
      <c r="C100" s="1858"/>
      <c r="D100" s="1858"/>
      <c r="E100" s="1858"/>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row>
    <row r="101" spans="1:29" x14ac:dyDescent="0.2">
      <c r="A101" s="1858"/>
      <c r="B101" s="1858"/>
      <c r="C101" s="1858"/>
      <c r="D101" s="1858"/>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row>
    <row r="102" spans="1:29" x14ac:dyDescent="0.2">
      <c r="A102" s="1858"/>
      <c r="B102" s="1858"/>
      <c r="C102" s="1858"/>
      <c r="D102" s="1858"/>
      <c r="E102" s="1858"/>
      <c r="F102" s="1858"/>
      <c r="G102" s="1858"/>
      <c r="H102" s="1858"/>
      <c r="I102" s="1858"/>
      <c r="J102" s="1858"/>
      <c r="K102" s="1858"/>
      <c r="L102" s="1858"/>
      <c r="M102" s="1858"/>
      <c r="N102" s="1858"/>
      <c r="O102" s="1858"/>
      <c r="P102" s="1858"/>
      <c r="Q102" s="1858"/>
      <c r="R102" s="1858"/>
      <c r="S102" s="1858"/>
      <c r="T102" s="1858"/>
      <c r="U102" s="1858"/>
      <c r="V102" s="1858"/>
      <c r="W102" s="1858"/>
      <c r="X102" s="1858"/>
      <c r="Y102" s="1858"/>
      <c r="Z102" s="1858"/>
      <c r="AA102" s="1858"/>
      <c r="AB102" s="1858"/>
      <c r="AC102" s="1858"/>
    </row>
    <row r="103" spans="1:29" x14ac:dyDescent="0.2">
      <c r="A103" s="1858"/>
      <c r="B103" s="1858"/>
      <c r="C103" s="1858"/>
      <c r="D103" s="1858"/>
      <c r="E103" s="1858"/>
      <c r="F103" s="1858"/>
      <c r="G103" s="1858"/>
      <c r="H103" s="1858"/>
      <c r="I103" s="1858"/>
      <c r="J103" s="1858"/>
      <c r="K103" s="1858"/>
      <c r="L103" s="1858"/>
      <c r="M103" s="1858"/>
      <c r="N103" s="1858"/>
      <c r="O103" s="1858"/>
      <c r="P103" s="1858"/>
      <c r="Q103" s="1858"/>
      <c r="R103" s="1858"/>
      <c r="S103" s="1858"/>
      <c r="T103" s="1858"/>
      <c r="U103" s="1858"/>
      <c r="V103" s="1858"/>
      <c r="W103" s="1858"/>
      <c r="X103" s="1858"/>
      <c r="Y103" s="1858"/>
      <c r="Z103" s="1858"/>
      <c r="AA103" s="1858"/>
      <c r="AB103" s="1858"/>
      <c r="AC103" s="1858"/>
    </row>
  </sheetData>
  <mergeCells count="10">
    <mergeCell ref="G33:G34"/>
    <mergeCell ref="G15:G17"/>
    <mergeCell ref="G19:G24"/>
    <mergeCell ref="G26:G31"/>
    <mergeCell ref="G36:G39"/>
    <mergeCell ref="E2:H2"/>
    <mergeCell ref="E5:H5"/>
    <mergeCell ref="G11:G13"/>
    <mergeCell ref="E6:H6"/>
    <mergeCell ref="E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4" t="s">
        <v>2026</v>
      </c>
      <c r="K19" s="416">
        <v>804787</v>
      </c>
    </row>
    <row r="20" spans="1:12" x14ac:dyDescent="0.2">
      <c r="A20" s="420"/>
      <c r="B20" s="420"/>
      <c r="C20" s="422" t="s">
        <v>615</v>
      </c>
      <c r="E20" s="416"/>
      <c r="F20" s="413"/>
      <c r="G20" s="414" t="s">
        <v>356</v>
      </c>
      <c r="I20" s="527">
        <v>983411993</v>
      </c>
      <c r="J20" s="1834" t="s">
        <v>2026</v>
      </c>
      <c r="K20" s="416">
        <v>804794</v>
      </c>
    </row>
    <row r="21" spans="1:12" x14ac:dyDescent="0.2">
      <c r="I21" s="412"/>
    </row>
    <row r="22" spans="1:12" ht="20.100000000000001" customHeight="1" x14ac:dyDescent="0.2">
      <c r="A22" s="420"/>
      <c r="B22" s="1864"/>
      <c r="C22" s="1980" t="s">
        <v>482</v>
      </c>
      <c r="D22" s="1980"/>
      <c r="E22" s="1980"/>
      <c r="F22" s="1980"/>
      <c r="G22" s="1980"/>
      <c r="H22" s="1980"/>
      <c r="I22" s="1980"/>
      <c r="J22" s="1980"/>
      <c r="K22" s="1980"/>
      <c r="L22" s="1980"/>
    </row>
    <row r="23" spans="1:12" ht="14.1" customHeight="1" x14ac:dyDescent="0.2">
      <c r="A23" s="420"/>
      <c r="B23" s="1865"/>
      <c r="C23" s="1866" t="s">
        <v>45</v>
      </c>
      <c r="D23" s="1864"/>
      <c r="E23" s="1864"/>
      <c r="F23" s="1864"/>
      <c r="G23" s="1864"/>
      <c r="H23" s="1864"/>
      <c r="I23" s="1864"/>
      <c r="J23" s="1864"/>
      <c r="K23" s="1864"/>
      <c r="L23" s="1864"/>
    </row>
    <row r="24" spans="1:12" ht="14.1" customHeight="1" x14ac:dyDescent="0.2">
      <c r="A24" s="420"/>
      <c r="B24" s="1865"/>
      <c r="C24" s="1866" t="s">
        <v>594</v>
      </c>
      <c r="D24" s="1864"/>
      <c r="E24" s="1864"/>
      <c r="F24" s="1864"/>
      <c r="G24" s="1864"/>
      <c r="H24" s="1864"/>
      <c r="I24" s="1864"/>
      <c r="J24" s="1864"/>
      <c r="K24" s="1864"/>
      <c r="L24" s="1864"/>
    </row>
    <row r="25" spans="1:12" ht="14.1" customHeight="1" x14ac:dyDescent="0.2">
      <c r="A25" s="420"/>
      <c r="B25" s="1865"/>
      <c r="C25" s="1866" t="s">
        <v>595</v>
      </c>
      <c r="D25" s="1864"/>
      <c r="E25" s="1864"/>
      <c r="F25" s="1864"/>
      <c r="G25" s="1864"/>
      <c r="H25" s="1864"/>
      <c r="I25" s="1864"/>
      <c r="J25" s="1864"/>
      <c r="K25" s="1864"/>
      <c r="L25" s="1864"/>
    </row>
    <row r="26" spans="1:12" ht="14.1" customHeight="1" x14ac:dyDescent="0.2">
      <c r="A26" s="420"/>
      <c r="B26" s="1865"/>
      <c r="C26" s="1866" t="s">
        <v>596</v>
      </c>
      <c r="D26" s="1864"/>
      <c r="E26" s="1864"/>
      <c r="F26" s="1864"/>
      <c r="G26" s="1864"/>
      <c r="H26" s="1864"/>
      <c r="I26" s="1864"/>
      <c r="J26" s="1864"/>
      <c r="K26" s="1864"/>
      <c r="L26" s="1864"/>
    </row>
    <row r="27" spans="1:12" ht="14.1" customHeight="1" x14ac:dyDescent="0.2">
      <c r="A27" s="420"/>
      <c r="B27" s="1865"/>
      <c r="C27" s="1866" t="s">
        <v>597</v>
      </c>
      <c r="D27" s="1864"/>
      <c r="E27" s="1864"/>
      <c r="F27" s="1864"/>
      <c r="G27" s="1864"/>
      <c r="H27" s="1864"/>
      <c r="I27" s="1864"/>
      <c r="J27" s="1864"/>
      <c r="K27" s="1864"/>
      <c r="L27" s="1864"/>
    </row>
    <row r="28" spans="1:12" ht="14.1" customHeight="1" x14ac:dyDescent="0.2">
      <c r="A28" s="420"/>
      <c r="B28" s="1865"/>
      <c r="C28" s="1866" t="s">
        <v>598</v>
      </c>
      <c r="D28" s="1864"/>
      <c r="E28" s="1864"/>
      <c r="F28" s="1864"/>
      <c r="G28" s="1864"/>
      <c r="H28" s="1864"/>
      <c r="I28" s="1864"/>
      <c r="J28" s="1864"/>
      <c r="K28" s="1864"/>
      <c r="L28" s="1864"/>
    </row>
    <row r="29" spans="1:12" ht="14.1" customHeight="1" x14ac:dyDescent="0.2">
      <c r="A29" s="420"/>
      <c r="B29" s="1865"/>
      <c r="C29" s="1866" t="s">
        <v>46</v>
      </c>
      <c r="D29" s="1864"/>
      <c r="E29" s="1864"/>
      <c r="F29" s="1864"/>
      <c r="G29" s="1864"/>
      <c r="H29" s="1864"/>
      <c r="I29" s="1864"/>
      <c r="J29" s="1864"/>
      <c r="K29" s="1864"/>
      <c r="L29" s="1864"/>
    </row>
    <row r="30" spans="1:12" ht="14.1" customHeight="1" x14ac:dyDescent="0.2">
      <c r="A30" s="420"/>
      <c r="B30" s="1865"/>
      <c r="C30" s="1867" t="s">
        <v>2041</v>
      </c>
      <c r="D30" s="1864"/>
      <c r="E30" s="1864"/>
      <c r="F30" s="1864"/>
      <c r="G30" s="1864"/>
      <c r="H30" s="1864"/>
      <c r="I30" s="1864"/>
      <c r="J30" s="1864"/>
      <c r="K30" s="1864"/>
      <c r="L30" s="1864"/>
    </row>
    <row r="31" spans="1:12" ht="5.0999999999999996" customHeight="1" x14ac:dyDescent="0.2">
      <c r="A31" s="420"/>
      <c r="B31" s="1865"/>
      <c r="C31" s="1865"/>
      <c r="D31" s="1864"/>
      <c r="E31" s="1864"/>
      <c r="F31" s="1864"/>
      <c r="G31" s="1864"/>
      <c r="H31" s="1864"/>
      <c r="I31" s="1864"/>
      <c r="J31" s="1864"/>
      <c r="K31" s="1864"/>
      <c r="L31" s="1864"/>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7" t="s">
        <v>621</v>
      </c>
      <c r="D36" s="1987"/>
      <c r="E36" s="1987"/>
      <c r="F36" s="1987"/>
      <c r="G36" s="845"/>
      <c r="H36" s="845"/>
      <c r="I36" s="845"/>
      <c r="J36" s="845"/>
      <c r="K36" s="845"/>
      <c r="L36" s="845"/>
      <c r="M36" s="845"/>
    </row>
    <row r="37" spans="2:13" ht="80.099999999999994" customHeight="1" x14ac:dyDescent="0.2">
      <c r="B37" s="417"/>
      <c r="C37" s="1986" t="s">
        <v>216</v>
      </c>
      <c r="D37" s="1986"/>
      <c r="E37" s="1986"/>
      <c r="F37" s="1986"/>
    </row>
    <row r="38" spans="2:13" ht="50.1" customHeight="1" x14ac:dyDescent="0.2">
      <c r="B38" s="417"/>
      <c r="C38" s="1986" t="s">
        <v>219</v>
      </c>
      <c r="D38" s="1986"/>
      <c r="E38" s="1986"/>
      <c r="F38" s="1986"/>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20" t="s">
        <v>537</v>
      </c>
      <c r="D46" s="840" t="s">
        <v>250</v>
      </c>
      <c r="E46" s="640"/>
      <c r="F46" s="640"/>
      <c r="G46" s="640"/>
      <c r="H46" s="640"/>
      <c r="I46" s="640"/>
      <c r="J46" s="640"/>
      <c r="K46" s="640"/>
      <c r="L46" s="641"/>
    </row>
    <row r="47" spans="2:13" ht="15" customHeight="1" x14ac:dyDescent="0.2">
      <c r="B47" s="415"/>
      <c r="C47" s="1819"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1"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2" t="s">
        <v>2002</v>
      </c>
      <c r="D52" s="841" t="s">
        <v>257</v>
      </c>
      <c r="E52" s="543"/>
      <c r="F52" s="543"/>
      <c r="G52" s="543"/>
      <c r="H52" s="543"/>
      <c r="I52" s="543"/>
      <c r="J52" s="543"/>
      <c r="K52" s="543"/>
      <c r="L52" s="634"/>
    </row>
    <row r="53" spans="2:12" ht="15" customHeight="1" x14ac:dyDescent="0.2">
      <c r="B53" s="415"/>
      <c r="C53" s="1822"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3" t="s">
        <v>2004</v>
      </c>
      <c r="D55" s="840" t="s">
        <v>254</v>
      </c>
      <c r="E55" s="640"/>
      <c r="F55" s="640"/>
      <c r="G55" s="640"/>
      <c r="H55" s="640"/>
      <c r="I55" s="640"/>
      <c r="J55" s="640"/>
      <c r="K55" s="640"/>
      <c r="L55" s="641"/>
    </row>
    <row r="56" spans="2:12" ht="15" customHeight="1" x14ac:dyDescent="0.2">
      <c r="B56" s="415"/>
      <c r="C56" s="1823" t="s">
        <v>2005</v>
      </c>
      <c r="D56" s="647" t="s">
        <v>255</v>
      </c>
      <c r="E56" s="543"/>
      <c r="F56" s="543"/>
      <c r="G56" s="543"/>
      <c r="H56" s="543"/>
      <c r="I56" s="543"/>
      <c r="J56" s="543"/>
      <c r="K56" s="543"/>
      <c r="L56" s="634"/>
    </row>
    <row r="57" spans="2:12" ht="15" customHeight="1" x14ac:dyDescent="0.2">
      <c r="B57" s="415"/>
      <c r="C57" s="638" t="s">
        <v>2011</v>
      </c>
      <c r="D57" s="1824" t="s">
        <v>2007</v>
      </c>
      <c r="E57" s="543"/>
      <c r="F57" s="543"/>
      <c r="G57" s="543"/>
      <c r="H57" s="543"/>
      <c r="I57" s="543"/>
      <c r="J57" s="543"/>
      <c r="K57" s="543"/>
      <c r="L57" s="634"/>
    </row>
    <row r="58" spans="2:12" ht="15" customHeight="1" x14ac:dyDescent="0.2">
      <c r="B58" s="415"/>
      <c r="C58" s="638" t="s">
        <v>2006</v>
      </c>
      <c r="D58" s="1824" t="s">
        <v>2008</v>
      </c>
      <c r="E58" s="543"/>
      <c r="F58" s="543"/>
      <c r="G58" s="543"/>
      <c r="H58" s="543"/>
      <c r="I58" s="543"/>
      <c r="J58" s="543"/>
      <c r="K58" s="543"/>
      <c r="L58" s="634"/>
    </row>
    <row r="59" spans="2:12" ht="15" customHeight="1" x14ac:dyDescent="0.2">
      <c r="B59" s="415"/>
      <c r="C59" s="1823" t="s">
        <v>2009</v>
      </c>
      <c r="D59" s="841" t="s">
        <v>256</v>
      </c>
      <c r="E59" s="543"/>
      <c r="F59" s="543"/>
      <c r="G59" s="543"/>
      <c r="H59" s="543"/>
      <c r="I59" s="543"/>
      <c r="J59" s="543"/>
      <c r="K59" s="543"/>
      <c r="L59" s="634"/>
    </row>
    <row r="60" spans="2:12" ht="15" customHeight="1" x14ac:dyDescent="0.2">
      <c r="B60" s="415"/>
      <c r="C60" s="1823" t="s">
        <v>2010</v>
      </c>
      <c r="D60" s="647" t="s">
        <v>258</v>
      </c>
      <c r="E60" s="543"/>
      <c r="F60" s="543"/>
      <c r="G60" s="543"/>
      <c r="H60" s="543"/>
      <c r="I60" s="543"/>
      <c r="J60" s="543"/>
      <c r="K60" s="543"/>
      <c r="L60" s="634"/>
    </row>
    <row r="61" spans="2:12" ht="15" customHeight="1" x14ac:dyDescent="0.2">
      <c r="B61" s="415"/>
      <c r="C61" s="1823"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5" t="s">
        <v>2013</v>
      </c>
      <c r="D63" s="841" t="s">
        <v>546</v>
      </c>
      <c r="E63" s="543"/>
      <c r="F63" s="543"/>
      <c r="G63" s="543"/>
      <c r="H63" s="543"/>
      <c r="I63" s="543"/>
      <c r="J63" s="543"/>
      <c r="K63" s="543"/>
      <c r="L63" s="634"/>
    </row>
    <row r="64" spans="2:12" ht="15" customHeight="1" x14ac:dyDescent="0.2">
      <c r="B64" s="415"/>
      <c r="C64" s="1825" t="s">
        <v>2014</v>
      </c>
      <c r="D64" s="647" t="s">
        <v>557</v>
      </c>
      <c r="E64" s="543"/>
      <c r="F64" s="543"/>
      <c r="G64" s="543"/>
      <c r="H64" s="543"/>
      <c r="I64" s="543"/>
      <c r="J64" s="543"/>
      <c r="K64" s="543"/>
      <c r="L64" s="634"/>
    </row>
    <row r="65" spans="2:12" ht="15" customHeight="1" x14ac:dyDescent="0.2">
      <c r="B65" s="415"/>
      <c r="C65" s="639" t="s">
        <v>2015</v>
      </c>
      <c r="D65" s="1824" t="s">
        <v>2018</v>
      </c>
      <c r="E65" s="543"/>
      <c r="F65" s="543"/>
      <c r="G65" s="543"/>
      <c r="H65" s="543"/>
      <c r="I65" s="543"/>
      <c r="J65" s="543"/>
      <c r="K65" s="543"/>
      <c r="L65" s="634"/>
    </row>
    <row r="66" spans="2:12" ht="15" customHeight="1" x14ac:dyDescent="0.2">
      <c r="B66" s="415"/>
      <c r="C66" s="639" t="s">
        <v>2016</v>
      </c>
      <c r="D66" s="1824" t="s">
        <v>2017</v>
      </c>
      <c r="E66" s="543"/>
      <c r="F66" s="543"/>
      <c r="G66" s="543"/>
      <c r="H66" s="543"/>
      <c r="I66" s="543"/>
      <c r="J66" s="543"/>
      <c r="K66" s="543"/>
      <c r="L66" s="634"/>
    </row>
    <row r="67" spans="2:12" ht="15" customHeight="1" x14ac:dyDescent="0.2">
      <c r="B67" s="415"/>
      <c r="C67" s="1825" t="s">
        <v>2019</v>
      </c>
      <c r="D67" s="841" t="s">
        <v>260</v>
      </c>
      <c r="E67" s="543"/>
      <c r="F67" s="543"/>
      <c r="G67" s="543"/>
      <c r="H67" s="543"/>
      <c r="I67" s="543"/>
      <c r="J67" s="543"/>
      <c r="K67" s="543"/>
      <c r="L67" s="634"/>
    </row>
    <row r="68" spans="2:12" ht="15" customHeight="1" x14ac:dyDescent="0.2">
      <c r="B68" s="415"/>
      <c r="C68" s="1825" t="s">
        <v>2020</v>
      </c>
      <c r="D68" s="647" t="s">
        <v>261</v>
      </c>
      <c r="E68" s="543"/>
      <c r="F68" s="543"/>
      <c r="G68" s="543"/>
      <c r="H68" s="543"/>
      <c r="I68" s="543"/>
      <c r="J68" s="543"/>
      <c r="K68" s="543"/>
      <c r="L68" s="634"/>
    </row>
    <row r="69" spans="2:12" ht="15" customHeight="1" x14ac:dyDescent="0.2">
      <c r="B69" s="415"/>
      <c r="C69" s="1825"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6" t="s">
        <v>2022</v>
      </c>
      <c r="D72" s="841" t="s">
        <v>336</v>
      </c>
      <c r="E72" s="543"/>
      <c r="F72" s="543"/>
      <c r="G72" s="543"/>
      <c r="H72" s="543"/>
      <c r="I72" s="543"/>
      <c r="J72" s="543"/>
      <c r="K72" s="543"/>
      <c r="L72" s="634"/>
    </row>
    <row r="73" spans="2:12" ht="15" customHeight="1" x14ac:dyDescent="0.2">
      <c r="B73" s="415"/>
      <c r="C73" s="1826" t="s">
        <v>2023</v>
      </c>
      <c r="D73" s="841" t="s">
        <v>263</v>
      </c>
      <c r="E73" s="543"/>
      <c r="F73" s="543"/>
      <c r="G73" s="543"/>
      <c r="H73" s="543"/>
      <c r="I73" s="543"/>
      <c r="J73" s="543"/>
      <c r="K73" s="543"/>
      <c r="L73" s="634"/>
    </row>
    <row r="74" spans="2:12" ht="15" customHeight="1" x14ac:dyDescent="0.2">
      <c r="B74" s="415"/>
      <c r="C74" s="1821"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9"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9" t="s">
        <v>217</v>
      </c>
      <c r="D142" s="1989"/>
      <c r="E142" s="1989"/>
      <c r="F142" s="1989"/>
      <c r="G142" s="1989"/>
      <c r="H142" s="1989"/>
    </row>
    <row r="143" spans="2:9" ht="28.5" customHeight="1" x14ac:dyDescent="0.2">
      <c r="C143" s="1979" t="s">
        <v>534</v>
      </c>
      <c r="D143" s="1979"/>
      <c r="E143" s="1979"/>
      <c r="F143" s="1979"/>
      <c r="G143" s="1979"/>
      <c r="H143" s="1979"/>
      <c r="I143" s="872"/>
    </row>
    <row r="144" spans="2:9" ht="43.5" customHeight="1" x14ac:dyDescent="0.2">
      <c r="C144" s="1979" t="s">
        <v>194</v>
      </c>
      <c r="D144" s="1979"/>
      <c r="E144" s="1979"/>
      <c r="F144" s="1979"/>
      <c r="G144" s="1979"/>
      <c r="H144" s="1979"/>
      <c r="I144" s="872"/>
    </row>
    <row r="145" spans="3:12" ht="15" customHeight="1" x14ac:dyDescent="0.2">
      <c r="C145" s="661"/>
    </row>
    <row r="146" spans="3:12" ht="26.1" customHeight="1" x14ac:dyDescent="0.2">
      <c r="C146" s="1977" t="s">
        <v>195</v>
      </c>
      <c r="D146" s="1977"/>
      <c r="E146" s="1977"/>
      <c r="F146" s="1977"/>
      <c r="G146" s="1977"/>
      <c r="H146" s="1977"/>
      <c r="I146" s="1977"/>
      <c r="J146" s="1977"/>
      <c r="K146" s="1977"/>
      <c r="L146" s="1977"/>
    </row>
    <row r="147" spans="3:12" ht="30" customHeight="1" x14ac:dyDescent="0.2">
      <c r="C147" s="1978" t="s">
        <v>551</v>
      </c>
      <c r="D147" s="1978"/>
      <c r="E147" s="1978"/>
      <c r="F147" s="1978"/>
      <c r="G147" s="1978"/>
      <c r="H147" s="1978"/>
      <c r="I147" s="1978"/>
      <c r="J147" s="1978"/>
      <c r="K147" s="1978"/>
      <c r="L147" s="1978"/>
    </row>
    <row r="148" spans="3:12" ht="42" customHeight="1" x14ac:dyDescent="0.2">
      <c r="C148" s="1982" t="s">
        <v>315</v>
      </c>
      <c r="D148" s="1983"/>
      <c r="E148" s="1983"/>
      <c r="F148" s="1983"/>
      <c r="G148" s="910"/>
      <c r="H148" s="1984" t="s">
        <v>314</v>
      </c>
      <c r="I148" s="1985"/>
      <c r="J148" s="1985"/>
      <c r="K148" s="1985"/>
      <c r="L148" s="1985"/>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8" t="s">
        <v>535</v>
      </c>
    </row>
    <row r="185" spans="3:3" x14ac:dyDescent="0.2">
      <c r="C185" s="1988"/>
    </row>
    <row r="186" spans="3:3" x14ac:dyDescent="0.2">
      <c r="C186" s="1988"/>
    </row>
    <row r="187" spans="3:3" x14ac:dyDescent="0.2">
      <c r="C187" s="1988"/>
    </row>
    <row r="188" spans="3:3" x14ac:dyDescent="0.2">
      <c r="C188" s="1988"/>
    </row>
    <row r="189" spans="3:3" x14ac:dyDescent="0.2">
      <c r="C189" s="1988"/>
    </row>
    <row r="190" spans="3:3" x14ac:dyDescent="0.2">
      <c r="C190" s="1988"/>
    </row>
    <row r="191" spans="3:3" x14ac:dyDescent="0.2">
      <c r="C191" s="1988" t="s">
        <v>225</v>
      </c>
    </row>
    <row r="192" spans="3:3" x14ac:dyDescent="0.2">
      <c r="C192" s="1988"/>
    </row>
    <row r="193" spans="2:12" x14ac:dyDescent="0.2">
      <c r="C193" s="1988"/>
    </row>
    <row r="194" spans="2:12" x14ac:dyDescent="0.2">
      <c r="C194" s="1988"/>
    </row>
    <row r="195" spans="2:12" x14ac:dyDescent="0.2">
      <c r="C195" s="1988"/>
    </row>
    <row r="196" spans="2:12" x14ac:dyDescent="0.2">
      <c r="C196" s="1988"/>
    </row>
    <row r="197" spans="2:12" x14ac:dyDescent="0.2">
      <c r="C197" s="1988"/>
    </row>
    <row r="198" spans="2:12" x14ac:dyDescent="0.2">
      <c r="C198" s="1988"/>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81" t="s">
        <v>224</v>
      </c>
      <c r="D204" s="1981"/>
      <c r="E204" s="1981"/>
      <c r="F204" s="1981"/>
      <c r="G204" s="1981"/>
      <c r="H204" s="1981"/>
      <c r="I204" s="1981"/>
      <c r="J204" s="1981"/>
      <c r="K204" s="1981"/>
      <c r="L204" s="1981"/>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6" t="s">
        <v>618</v>
      </c>
      <c r="D214" s="1976"/>
      <c r="E214" s="1976"/>
      <c r="F214" s="1976"/>
      <c r="G214" s="1976"/>
      <c r="H214" s="1976"/>
      <c r="I214" s="1973" t="s">
        <v>2090</v>
      </c>
      <c r="J214" s="1974"/>
      <c r="K214" s="1974"/>
      <c r="L214" s="1974"/>
    </row>
    <row r="215" spans="2:12" ht="12.75" customHeight="1" x14ac:dyDescent="0.2">
      <c r="B215" s="417"/>
      <c r="C215" s="1976" t="s">
        <v>2091</v>
      </c>
      <c r="D215" s="1976"/>
      <c r="E215" s="1976"/>
      <c r="F215" s="1976"/>
      <c r="G215" s="1976"/>
      <c r="H215" s="1976"/>
      <c r="I215" s="1973" t="s">
        <v>2092</v>
      </c>
      <c r="J215" s="1974"/>
      <c r="K215" s="1974"/>
      <c r="L215" s="1974"/>
    </row>
    <row r="216" spans="2:12" ht="12.75" customHeight="1" x14ac:dyDescent="0.2">
      <c r="B216" s="417"/>
      <c r="C216" s="1976" t="s">
        <v>2093</v>
      </c>
      <c r="D216" s="1976"/>
      <c r="E216" s="1976"/>
      <c r="F216" s="1976"/>
      <c r="G216" s="1976"/>
      <c r="H216" s="1976"/>
      <c r="I216" s="1973" t="s">
        <v>2094</v>
      </c>
      <c r="J216" s="1974"/>
      <c r="K216" s="1974"/>
      <c r="L216" s="1974"/>
    </row>
    <row r="217" spans="2:12" ht="12.75" customHeight="1" x14ac:dyDescent="0.2">
      <c r="B217" s="417"/>
      <c r="C217" s="1975" t="s">
        <v>2096</v>
      </c>
      <c r="D217" s="1975"/>
      <c r="E217" s="1975"/>
      <c r="F217" s="1975"/>
      <c r="G217" s="1975"/>
      <c r="H217" s="1975"/>
      <c r="I217" s="1973" t="s">
        <v>2095</v>
      </c>
      <c r="J217" s="1974"/>
      <c r="K217" s="1974"/>
      <c r="L217" s="1974"/>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4" t="s">
        <v>2097</v>
      </c>
      <c r="D230" s="543"/>
      <c r="E230" s="543"/>
      <c r="F230" s="543"/>
      <c r="G230" s="543"/>
      <c r="H230" s="543"/>
      <c r="I230" s="1835"/>
      <c r="J230" s="543"/>
      <c r="K230" s="543"/>
      <c r="L230" s="543"/>
    </row>
    <row r="231" spans="2:12" ht="18" customHeight="1" x14ac:dyDescent="0.2">
      <c r="C231" s="1853" t="s">
        <v>2047</v>
      </c>
      <c r="D231" s="543"/>
      <c r="E231" s="543"/>
      <c r="F231" s="543"/>
      <c r="G231" s="543"/>
      <c r="H231" s="543"/>
      <c r="I231" s="1835"/>
      <c r="J231" s="543"/>
      <c r="K231" s="543"/>
      <c r="L231" s="543"/>
    </row>
    <row r="232" spans="2:12" ht="12.75" customHeight="1" x14ac:dyDescent="0.2">
      <c r="C232" s="1851" t="s">
        <v>2044</v>
      </c>
      <c r="D232" s="543"/>
      <c r="E232" s="543"/>
      <c r="F232" s="543"/>
      <c r="G232" s="543"/>
      <c r="H232" s="543"/>
      <c r="I232" s="1835"/>
      <c r="J232" s="543"/>
      <c r="K232" s="543"/>
      <c r="L232" s="543"/>
    </row>
    <row r="233" spans="2:12" ht="15" customHeight="1" x14ac:dyDescent="0.2">
      <c r="C233" s="1851" t="s">
        <v>2050</v>
      </c>
      <c r="D233" s="543"/>
      <c r="E233" s="543"/>
      <c r="F233" s="543"/>
      <c r="G233" s="543"/>
      <c r="H233" s="543"/>
      <c r="I233" s="1835"/>
      <c r="J233" s="543"/>
      <c r="K233" s="543"/>
      <c r="L233" s="543"/>
    </row>
    <row r="234" spans="2:12" ht="12.75" customHeight="1" x14ac:dyDescent="0.2">
      <c r="C234" s="1852" t="s">
        <v>2098</v>
      </c>
      <c r="D234" s="543"/>
      <c r="E234" s="543"/>
      <c r="F234" s="543"/>
      <c r="G234" s="543"/>
      <c r="H234" s="543"/>
      <c r="I234" s="1835"/>
      <c r="J234" s="543"/>
      <c r="K234" s="543"/>
      <c r="L234" s="543"/>
    </row>
    <row r="235" spans="2:12" x14ac:dyDescent="0.2">
      <c r="C235" s="1852" t="s">
        <v>2042</v>
      </c>
    </row>
    <row r="236" spans="2:12" x14ac:dyDescent="0.2">
      <c r="C236" s="1852" t="s">
        <v>2045</v>
      </c>
    </row>
    <row r="237" spans="2:12" x14ac:dyDescent="0.2">
      <c r="C237" s="1852" t="s">
        <v>2046</v>
      </c>
    </row>
    <row r="238" spans="2:12" ht="15.95" customHeight="1" x14ac:dyDescent="0.2">
      <c r="C238" s="1852" t="s">
        <v>2048</v>
      </c>
    </row>
    <row r="239" spans="2:12" x14ac:dyDescent="0.2">
      <c r="C239" s="1852" t="s">
        <v>2043</v>
      </c>
    </row>
    <row r="240" spans="2:12" x14ac:dyDescent="0.2">
      <c r="C240" s="1852" t="s">
        <v>2049</v>
      </c>
    </row>
  </sheetData>
  <sheetProtection password="CAA3" sheet="1" objects="1" scenarios="1" selectLockedCells="1" selectUnlockedCells="1"/>
  <mergeCells count="22">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 ref="I217:L217"/>
    <mergeCell ref="C217:H217"/>
    <mergeCell ref="C216:H216"/>
    <mergeCell ref="C146:L146"/>
    <mergeCell ref="C147:L147"/>
    <mergeCell ref="I216:L216"/>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1" t="s">
        <v>316</v>
      </c>
      <c r="C2" s="1992"/>
      <c r="D2" s="1992"/>
      <c r="E2" s="1992"/>
      <c r="F2" s="1992"/>
      <c r="G2" s="1992"/>
      <c r="H2" s="1992"/>
      <c r="I2" s="1993"/>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4" t="s">
        <v>1981</v>
      </c>
      <c r="F4" s="850" t="s">
        <v>265</v>
      </c>
      <c r="G4" s="1996" t="s">
        <v>28</v>
      </c>
      <c r="H4" s="1996"/>
      <c r="I4" s="855"/>
      <c r="J4" s="852"/>
      <c r="K4" s="852"/>
      <c r="L4" s="852"/>
      <c r="M4" s="20"/>
    </row>
    <row r="5" spans="2:42" ht="15" customHeight="1" x14ac:dyDescent="0.3">
      <c r="B5" s="866"/>
      <c r="C5" s="1994"/>
      <c r="F5" s="851" t="s">
        <v>533</v>
      </c>
      <c r="G5" s="971"/>
      <c r="H5" s="1013"/>
      <c r="I5" s="1014"/>
      <c r="J5" s="852"/>
      <c r="K5" s="852"/>
      <c r="L5" s="1015" t="str">
        <f>IF($G$5&lt;&gt;"",$G$5,"")</f>
        <v/>
      </c>
      <c r="M5" s="856" t="str">
        <f>CONCATENATE($L$6,"_",$L$5)</f>
        <v>EF_</v>
      </c>
      <c r="N5" s="20"/>
    </row>
    <row r="6" spans="2:42" ht="15" customHeight="1" x14ac:dyDescent="0.3">
      <c r="C6" s="1990" t="s">
        <v>2066</v>
      </c>
      <c r="F6" s="848" t="s">
        <v>20</v>
      </c>
      <c r="G6" s="857" t="str">
        <f>IF(ISERROR(VLOOKUP($G$4,Validaciones!$B$2:$E$8,4,FALSE)),"",VLOOKUP($G$4,Validaciones!$B$2:$E$8,4,FALSE))</f>
        <v>VALLADOLID</v>
      </c>
      <c r="H6" s="862"/>
      <c r="I6" s="1014"/>
      <c r="J6" s="852"/>
      <c r="K6" s="852"/>
      <c r="L6" s="291" t="str">
        <f>VLOOKUP($G$4,Validaciones!$B$2:$C$8,2,FALSE)</f>
        <v>EF</v>
      </c>
    </row>
    <row r="7" spans="2:42" ht="12.95" customHeight="1" x14ac:dyDescent="0.2">
      <c r="C7" s="1990"/>
      <c r="F7" s="849" t="s">
        <v>347</v>
      </c>
      <c r="G7" s="1244" t="str">
        <f>IF(ISERROR(VLOOKUP($M$5,Sedes!$A$2:$C$130,3,FALSE)),"",VLOOKUP($M$5,Sedes!$A$2:$C$130,3,FALSE))</f>
        <v/>
      </c>
      <c r="H7" s="862"/>
      <c r="I7" s="867"/>
      <c r="J7" s="868"/>
      <c r="K7" s="868"/>
      <c r="L7" s="868"/>
      <c r="M7" s="20"/>
    </row>
    <row r="8" spans="2:42" ht="12.95" customHeight="1" x14ac:dyDescent="0.2">
      <c r="C8" s="1990"/>
      <c r="F8" s="1298" t="s">
        <v>2029</v>
      </c>
      <c r="G8" s="1299" t="str">
        <f>IF(ISERROR(VLOOKUP($M$5,Sedes!$A$2:$C$130,2,FALSE)),"",VLOOKUP($M$5,Sedes!$A$2:$C$130,2,FALSE))</f>
        <v/>
      </c>
      <c r="H8" s="869"/>
      <c r="I8" s="870"/>
      <c r="J8" s="868"/>
      <c r="K8" s="868"/>
      <c r="L8" s="868"/>
      <c r="M8" s="20"/>
      <c r="U8" s="1855"/>
    </row>
    <row r="9" spans="2:42" s="54" customFormat="1" ht="3.95" customHeight="1" x14ac:dyDescent="0.2">
      <c r="C9" s="1990"/>
      <c r="F9" s="538"/>
      <c r="G9" s="853"/>
      <c r="H9" s="868"/>
      <c r="I9" s="868"/>
      <c r="J9" s="868"/>
      <c r="K9" s="868"/>
      <c r="L9" s="868"/>
      <c r="M9" s="20"/>
    </row>
    <row r="10" spans="2:42" ht="18" customHeight="1" x14ac:dyDescent="0.25">
      <c r="C10" s="1990"/>
      <c r="F10" s="854" t="s">
        <v>266</v>
      </c>
      <c r="H10" s="847"/>
      <c r="I10" s="57"/>
      <c r="J10" s="57"/>
      <c r="K10" s="57"/>
      <c r="L10" s="19"/>
      <c r="U10" s="528"/>
    </row>
    <row r="11" spans="2:42" ht="12.75" customHeight="1" x14ac:dyDescent="0.2">
      <c r="C11" s="1990" t="s">
        <v>2067</v>
      </c>
      <c r="F11" s="1812"/>
      <c r="G11" s="1813" t="str">
        <f>IF($G$5&lt;&gt;"",CONCATENATE("TRIBUNAL ",$G$5),"")</f>
        <v/>
      </c>
      <c r="H11" s="1814" t="s">
        <v>1982</v>
      </c>
      <c r="I11" s="60"/>
      <c r="J11" s="60"/>
      <c r="K11" s="60"/>
    </row>
    <row r="12" spans="2:42" ht="12.75" customHeight="1" x14ac:dyDescent="0.2">
      <c r="C12" s="1990"/>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EF__P_T</v>
      </c>
    </row>
    <row r="13" spans="2:42" ht="12.75" customHeight="1" x14ac:dyDescent="0.2">
      <c r="C13" s="2002"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EF__V1_T</v>
      </c>
    </row>
    <row r="14" spans="2:42" ht="12.75" customHeight="1" x14ac:dyDescent="0.2">
      <c r="C14" s="2002"/>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EF__V2_T</v>
      </c>
    </row>
    <row r="15" spans="2:42" ht="12.75" customHeight="1" x14ac:dyDescent="0.2">
      <c r="C15" s="2002"/>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EF__V3_T</v>
      </c>
      <c r="U15" s="1856"/>
    </row>
    <row r="16" spans="2:42" ht="12.75" customHeight="1" x14ac:dyDescent="0.2">
      <c r="C16" s="1998"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EF__V4_T</v>
      </c>
      <c r="U16" s="1856"/>
    </row>
    <row r="17" spans="2:17" ht="3.95" customHeight="1" x14ac:dyDescent="0.2">
      <c r="C17" s="1998"/>
      <c r="F17" s="52"/>
      <c r="G17" s="913"/>
      <c r="H17" s="164" t="s">
        <v>325</v>
      </c>
      <c r="I17" s="311" t="str">
        <f t="shared" si="0"/>
        <v/>
      </c>
      <c r="J17" s="1297" t="str">
        <f t="shared" ref="J17:J23" si="1">IF(AND($H$34&lt;&gt;"",H17=$H$34),$K$34,"")</f>
        <v/>
      </c>
      <c r="K17" s="60"/>
      <c r="L17" s="21"/>
      <c r="M17" s="1276"/>
    </row>
    <row r="18" spans="2:17" ht="12.75" customHeight="1" x14ac:dyDescent="0.2">
      <c r="C18" s="1998"/>
      <c r="F18" s="1812"/>
      <c r="G18" s="1813" t="str">
        <f>IF($G$5&lt;&gt;"",CONCATENATE("TRIBUNAL ",$G$5),"")</f>
        <v/>
      </c>
      <c r="H18" s="1814" t="s">
        <v>1983</v>
      </c>
      <c r="I18" s="311"/>
      <c r="J18" s="1297"/>
      <c r="K18" s="60"/>
      <c r="L18" s="11" t="s">
        <v>140</v>
      </c>
      <c r="M18" s="532"/>
    </row>
    <row r="19" spans="2:17" ht="12.75" customHeight="1" x14ac:dyDescent="0.2">
      <c r="C19" s="1999"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EF__P_S</v>
      </c>
    </row>
    <row r="20" spans="2:17" ht="12.75" customHeight="1" x14ac:dyDescent="0.2">
      <c r="C20" s="1999"/>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EF__V1_S</v>
      </c>
    </row>
    <row r="21" spans="2:17" ht="12.75" customHeight="1" x14ac:dyDescent="0.2">
      <c r="C21" s="2001"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EF__V2_S</v>
      </c>
    </row>
    <row r="22" spans="2:17" ht="12.75" customHeight="1" x14ac:dyDescent="0.2">
      <c r="C22" s="2001"/>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EF__V3_S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EF__V4_S</v>
      </c>
    </row>
    <row r="24" spans="2:17" ht="8.1" customHeight="1" x14ac:dyDescent="0.2">
      <c r="F24" s="13"/>
      <c r="G24" s="860"/>
      <c r="H24" s="858"/>
      <c r="I24" s="62"/>
      <c r="J24" s="62"/>
      <c r="K24" s="62"/>
      <c r="L24" s="21"/>
    </row>
    <row r="25" spans="2:17" ht="12.75" customHeight="1" x14ac:dyDescent="0.25">
      <c r="B25" s="865" t="s">
        <v>59</v>
      </c>
      <c r="C25" s="1994" t="s">
        <v>544</v>
      </c>
      <c r="F25" s="854" t="s">
        <v>267</v>
      </c>
      <c r="G25" s="859"/>
      <c r="H25" s="846"/>
      <c r="I25" s="57"/>
      <c r="J25" s="57"/>
      <c r="K25" s="57"/>
      <c r="L25" s="19"/>
      <c r="M25" s="846"/>
      <c r="P25" s="1278">
        <f>SUM(P27:P31)</f>
        <v>0</v>
      </c>
      <c r="Q25" s="1277">
        <f>SUM(Q26:Q34)</f>
        <v>0</v>
      </c>
    </row>
    <row r="26" spans="2:17" ht="3.95" customHeight="1" x14ac:dyDescent="0.2">
      <c r="C26" s="1994"/>
      <c r="F26" s="916"/>
      <c r="G26" s="917"/>
      <c r="H26" s="918"/>
      <c r="I26" s="919"/>
      <c r="J26" s="1017"/>
      <c r="K26" s="1017"/>
      <c r="L26" s="1019"/>
      <c r="M26" s="1020"/>
      <c r="P26" s="1279"/>
    </row>
    <row r="27" spans="2:17" ht="12.95" customHeight="1" x14ac:dyDescent="0.2">
      <c r="B27" s="865"/>
      <c r="C27" s="1994"/>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4"/>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4"/>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2000"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2000"/>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7" t="str">
        <f>IF(AND($L$5&lt;&gt;"",COUNTA($H$27:$H$34)=6,SUM($O$27:$O$31)=5,$Q$25=0),"Esta aplicación está lista para su uso","")</f>
        <v/>
      </c>
      <c r="K33" s="275"/>
      <c r="L33" s="14"/>
    </row>
    <row r="34" spans="3:17" ht="15" customHeight="1" x14ac:dyDescent="0.2">
      <c r="C34" s="1997"/>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7"/>
      <c r="F35" s="922"/>
      <c r="G35" s="923"/>
      <c r="H35" s="923"/>
      <c r="I35" s="924"/>
      <c r="J35" s="63"/>
      <c r="K35" s="63"/>
      <c r="L35" s="1029"/>
      <c r="M35" s="1030"/>
    </row>
    <row r="36" spans="3:17" ht="8.1" customHeight="1" x14ac:dyDescent="0.2">
      <c r="C36" s="863"/>
    </row>
    <row r="37" spans="3:17" ht="15" x14ac:dyDescent="0.25">
      <c r="C37" s="1995" t="str">
        <f>IF(AND($L$5&lt;&gt;"",COUNTA($H$27:$H$34)=6,SUM($O$27:$O$31)=5,$Q$25=0),"Recuerde: NO UTILICE CORTAR-PEGAR o COPIAR-PEGAR, NI ARRASTRE CELDAS A OTRO LUGAR. NO NECESITA HACERLO.","")</f>
        <v/>
      </c>
      <c r="D37" s="1995"/>
      <c r="E37" s="1995"/>
      <c r="F37" s="1995"/>
      <c r="G37" s="1995"/>
      <c r="H37" s="1995"/>
      <c r="I37" s="1995"/>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H64" sqref="H64"/>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5" t="s">
        <v>584</v>
      </c>
      <c r="B3" s="1874" t="s">
        <v>104</v>
      </c>
      <c r="C3" s="1443"/>
      <c r="E3" s="241"/>
      <c r="F3" s="205" t="s">
        <v>612</v>
      </c>
      <c r="G3" s="138" t="str">
        <f>'01_Carga'!$G$4</f>
        <v>EDUCACIÓN FÍSICA  (EF)</v>
      </c>
      <c r="J3" s="139"/>
      <c r="K3" s="1534"/>
      <c r="L3" s="1535"/>
      <c r="M3" s="1535"/>
      <c r="N3" s="1442"/>
      <c r="O3" s="1443"/>
      <c r="P3" s="1876"/>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VALLADOLID</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3" t="s">
        <v>61</v>
      </c>
      <c r="G8" s="2003"/>
      <c r="H8" s="2003"/>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09" t="s">
        <v>62</v>
      </c>
      <c r="G9" s="2009"/>
      <c r="H9" s="2009"/>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1"/>
      <c r="F11" s="2011" t="s">
        <v>646</v>
      </c>
      <c r="G11" s="2011"/>
      <c r="H11" s="2011"/>
      <c r="I11" s="1802"/>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3"/>
      <c r="F12" s="814" t="s">
        <v>581</v>
      </c>
      <c r="G12" s="1804"/>
      <c r="H12" s="1804"/>
      <c r="I12" s="1805"/>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6" t="s">
        <v>2100</v>
      </c>
      <c r="G13" s="2004"/>
      <c r="H13" s="2004"/>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07" t="str">
        <f>IF($F$16&lt;&gt;0,CONCATENATE("un peso específico para cada una de las 2 partes, del ",$F$16*100,"% y ",$F$17*100,"% respectivamente."),"un peso específico para cada una de las 2 partes, del 50%.")</f>
        <v>un peso específico para cada una de las 2 partes, del 40% y 60% respectivamente.</v>
      </c>
      <c r="G14" s="2004"/>
      <c r="H14" s="2004"/>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7">
        <v>0.4</v>
      </c>
      <c r="G16" s="425"/>
      <c r="H16" s="1806"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6"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2"/>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8" t="s">
        <v>607</v>
      </c>
      <c r="G19" s="2008"/>
      <c r="H19" s="2008"/>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0.1</v>
      </c>
      <c r="G21" s="523" t="str">
        <f>IF(H21&lt;&gt;"","1.","")</f>
        <v>1.</v>
      </c>
      <c r="H21" s="748" t="s">
        <v>2101</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0.1</v>
      </c>
      <c r="G22" s="523" t="str">
        <f>IF(H22&lt;&gt;"","2.","")</f>
        <v>2.</v>
      </c>
      <c r="H22" s="748" t="s">
        <v>2110</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0.4</v>
      </c>
      <c r="G23" s="523" t="str">
        <f>IF(H23&lt;&gt;"","3.","")</f>
        <v>3.</v>
      </c>
      <c r="H23" s="748" t="s">
        <v>2113</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0.4</v>
      </c>
      <c r="G24" s="523" t="str">
        <f>IF(H24&lt;&gt;"","4.","")</f>
        <v>4.</v>
      </c>
      <c r="H24" s="748" t="s">
        <v>2114</v>
      </c>
      <c r="I24" s="566"/>
      <c r="K24" s="1531"/>
      <c r="L24" s="1531"/>
      <c r="M24" s="1531"/>
      <c r="N24" s="1531"/>
      <c r="O24" s="1531"/>
      <c r="P24" s="1531"/>
      <c r="Q24" s="1531"/>
      <c r="R24" s="1531"/>
      <c r="S24" s="1531"/>
      <c r="T24" s="1531"/>
      <c r="U24" s="1531"/>
      <c r="V24" s="1531"/>
      <c r="W24" s="1531"/>
      <c r="X24" s="1531"/>
      <c r="Y24" s="1531"/>
      <c r="Z24" s="1531"/>
      <c r="AA24" s="1531"/>
      <c r="AB24" s="1531"/>
    </row>
    <row r="25" spans="1:28" ht="18" hidden="1" customHeight="1" x14ac:dyDescent="0.2">
      <c r="A25" s="1531"/>
      <c r="B25" s="1531"/>
      <c r="C25" s="1531"/>
      <c r="E25" s="567"/>
      <c r="F25" s="747"/>
      <c r="G25" s="523" t="str">
        <f>IF(H25&lt;&gt;"","5.","")</f>
        <v/>
      </c>
      <c r="H25" s="748"/>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8" t="s">
        <v>608</v>
      </c>
      <c r="G28" s="2008"/>
      <c r="H28" s="2008"/>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0.15</v>
      </c>
      <c r="G30" s="523" t="str">
        <f>IF(H30&lt;&gt;"","1.","")</f>
        <v>1.</v>
      </c>
      <c r="H30" s="748" t="s">
        <v>2111</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0.2</v>
      </c>
      <c r="G31" s="523" t="str">
        <f>IF(H31&lt;&gt;"","2.","")</f>
        <v>2.</v>
      </c>
      <c r="H31" s="748" t="s">
        <v>2102</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0.4</v>
      </c>
      <c r="G32" s="523" t="str">
        <f>IF(H32&lt;&gt;"","3.","")</f>
        <v>3.</v>
      </c>
      <c r="H32" s="748" t="s">
        <v>2115</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0.05</v>
      </c>
      <c r="G33" s="523" t="str">
        <f>IF(H33&lt;&gt;"","4.","")</f>
        <v>4.</v>
      </c>
      <c r="H33" s="748" t="s">
        <v>2103</v>
      </c>
      <c r="I33" s="566"/>
      <c r="K33" s="1531"/>
      <c r="L33" s="1531"/>
      <c r="M33" s="1531"/>
      <c r="N33" s="1531"/>
      <c r="O33" s="1531"/>
      <c r="P33" s="1531"/>
      <c r="Q33" s="1531"/>
      <c r="R33" s="1531"/>
      <c r="S33" s="1531"/>
      <c r="T33" s="1531"/>
      <c r="U33" s="1531"/>
      <c r="V33" s="1531"/>
      <c r="W33" s="1531"/>
      <c r="X33" s="1531"/>
      <c r="Y33" s="1531"/>
      <c r="Z33" s="1531"/>
      <c r="AA33" s="1531"/>
      <c r="AB33" s="1531"/>
    </row>
    <row r="34" spans="1:28" ht="18" customHeight="1" x14ac:dyDescent="0.2">
      <c r="A34" s="1531"/>
      <c r="B34" s="1531"/>
      <c r="C34" s="1531"/>
      <c r="E34" s="567"/>
      <c r="F34" s="747">
        <v>0.2</v>
      </c>
      <c r="G34" s="523" t="str">
        <f>IF(H34&lt;&gt;"","5.","")</f>
        <v>5.</v>
      </c>
      <c r="H34" s="748" t="s">
        <v>2104</v>
      </c>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1"/>
      <c r="F40" s="2011" t="s">
        <v>647</v>
      </c>
      <c r="G40" s="2011"/>
      <c r="H40" s="2011"/>
      <c r="I40" s="1802"/>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4" t="s">
        <v>645</v>
      </c>
      <c r="G41" s="2004"/>
      <c r="H41" s="2004"/>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8" customFormat="1" ht="20.100000000000001" customHeight="1" x14ac:dyDescent="0.2">
      <c r="A42" s="1476"/>
      <c r="B42" s="1476"/>
      <c r="C42" s="1476"/>
      <c r="E42" s="1799"/>
      <c r="F42" s="2005" t="s">
        <v>583</v>
      </c>
      <c r="G42" s="2005"/>
      <c r="H42" s="2005"/>
      <c r="I42" s="1800"/>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4" t="s">
        <v>541</v>
      </c>
      <c r="G43" s="2004"/>
      <c r="H43" s="2004"/>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10"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50% y 50% respectivamente.</v>
      </c>
      <c r="G44" s="2010"/>
      <c r="H44" s="2010"/>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0.5</v>
      </c>
      <c r="G46" s="434"/>
      <c r="H46" s="1806" t="s">
        <v>605</v>
      </c>
      <c r="I46" s="566"/>
      <c r="K46" s="1537">
        <f>IF($F$46&lt;&gt;"",$F$46*10,5)</f>
        <v>5</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0.5</v>
      </c>
      <c r="G47" s="434"/>
      <c r="H47" s="1806" t="s">
        <v>606</v>
      </c>
      <c r="I47" s="566"/>
      <c r="K47" s="1538">
        <f>IF($F$47&lt;&gt;"",$F$47*10,5)</f>
        <v>5</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2"/>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8" t="s">
        <v>605</v>
      </c>
      <c r="G49" s="2008"/>
      <c r="H49" s="2008"/>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0.2</v>
      </c>
      <c r="G51" s="523" t="str">
        <f>IF(H51&lt;&gt;"","1.","")</f>
        <v>1.</v>
      </c>
      <c r="H51" s="748" t="s">
        <v>2105</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0.2</v>
      </c>
      <c r="G52" s="523" t="str">
        <f>IF(H52&lt;&gt;"","2.","")</f>
        <v>2.</v>
      </c>
      <c r="H52" s="748" t="s">
        <v>2109</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0.2</v>
      </c>
      <c r="G53" s="523" t="str">
        <f>IF(H53&lt;&gt;"","3.","")</f>
        <v>3.</v>
      </c>
      <c r="H53" s="748" t="s">
        <v>2106</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0.2</v>
      </c>
      <c r="G54" s="523" t="str">
        <f>IF(H54&lt;&gt;"","4.","")</f>
        <v>4.</v>
      </c>
      <c r="H54" s="748" t="s">
        <v>2107</v>
      </c>
      <c r="I54" s="566"/>
      <c r="K54" s="1531"/>
      <c r="L54" s="1531"/>
      <c r="M54" s="1531"/>
      <c r="N54" s="1531"/>
      <c r="O54" s="1531"/>
      <c r="P54" s="1531"/>
      <c r="Q54" s="1531"/>
      <c r="R54" s="1531"/>
      <c r="S54" s="1531"/>
      <c r="T54" s="1531"/>
      <c r="U54" s="1531"/>
      <c r="V54" s="1531"/>
      <c r="W54" s="1531"/>
      <c r="X54" s="1531"/>
      <c r="Y54" s="1531"/>
      <c r="Z54" s="1531"/>
      <c r="AA54" s="1531"/>
      <c r="AB54" s="1531"/>
    </row>
    <row r="55" spans="1:28" ht="18" customHeight="1" x14ac:dyDescent="0.2">
      <c r="A55" s="1531"/>
      <c r="B55" s="1531"/>
      <c r="C55" s="1531"/>
      <c r="E55" s="567"/>
      <c r="F55" s="747">
        <v>0.2</v>
      </c>
      <c r="G55" s="523" t="str">
        <f>IF(H55&lt;&gt;"","5.","")</f>
        <v>5.</v>
      </c>
      <c r="H55" s="748" t="s">
        <v>2108</v>
      </c>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8" t="s">
        <v>606</v>
      </c>
      <c r="G58" s="2008"/>
      <c r="H58" s="2008"/>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0.2</v>
      </c>
      <c r="G60" s="523" t="str">
        <f>IF(H60&lt;&gt;"","1.","")</f>
        <v>1.</v>
      </c>
      <c r="H60" s="748" t="s">
        <v>2112</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0.2</v>
      </c>
      <c r="G61" s="523" t="str">
        <f>IF(H61&lt;&gt;"","2.","")</f>
        <v>2.</v>
      </c>
      <c r="H61" s="748" t="s">
        <v>2109</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0.2</v>
      </c>
      <c r="G62" s="523" t="str">
        <f>IF(H62&lt;&gt;"","3.","")</f>
        <v>3.</v>
      </c>
      <c r="H62" s="748" t="s">
        <v>2106</v>
      </c>
      <c r="I62" s="566"/>
      <c r="K62" s="1531"/>
      <c r="L62" s="1531"/>
      <c r="M62" s="1531"/>
      <c r="N62" s="1531"/>
      <c r="O62" s="1531"/>
      <c r="P62" s="1531"/>
      <c r="Q62" s="1531"/>
      <c r="R62" s="1531"/>
      <c r="S62" s="1531"/>
      <c r="T62" s="1531"/>
      <c r="U62" s="1531"/>
      <c r="V62" s="1531"/>
      <c r="W62" s="1531"/>
      <c r="X62" s="1531"/>
      <c r="Y62" s="1531"/>
      <c r="Z62" s="1531"/>
      <c r="AA62" s="1531"/>
      <c r="AB62" s="1531"/>
    </row>
    <row r="63" spans="1:28" ht="18" customHeight="1" x14ac:dyDescent="0.2">
      <c r="A63" s="1531"/>
      <c r="B63" s="1531"/>
      <c r="C63" s="1531"/>
      <c r="E63" s="567"/>
      <c r="F63" s="747">
        <v>0.2</v>
      </c>
      <c r="G63" s="523" t="str">
        <f>IF(H63&lt;&gt;"","4.","")</f>
        <v>4.</v>
      </c>
      <c r="H63" s="748" t="s">
        <v>2107</v>
      </c>
      <c r="I63" s="566"/>
      <c r="K63" s="1531"/>
      <c r="L63" s="1531"/>
      <c r="M63" s="1531"/>
      <c r="N63" s="1531"/>
      <c r="O63" s="1531"/>
      <c r="P63" s="1531"/>
      <c r="Q63" s="1531"/>
      <c r="R63" s="1531"/>
      <c r="S63" s="1531"/>
      <c r="T63" s="1531"/>
      <c r="U63" s="1531"/>
      <c r="V63" s="1531"/>
      <c r="W63" s="1531"/>
      <c r="X63" s="1531"/>
      <c r="Y63" s="1531"/>
      <c r="Z63" s="1531"/>
      <c r="AA63" s="1531"/>
      <c r="AB63" s="1531"/>
    </row>
    <row r="64" spans="1:28" ht="18" customHeight="1" x14ac:dyDescent="0.2">
      <c r="A64" s="1531"/>
      <c r="B64" s="1531"/>
      <c r="C64" s="1531"/>
      <c r="E64" s="567"/>
      <c r="F64" s="747">
        <v>0.2</v>
      </c>
      <c r="G64" s="523" t="str">
        <f>IF(H64&lt;&gt;"","5.","")</f>
        <v>5.</v>
      </c>
      <c r="H64" s="748" t="s">
        <v>2108</v>
      </c>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49:H49"/>
    <mergeCell ref="F58:H58"/>
    <mergeCell ref="F44:H44"/>
    <mergeCell ref="F11:H11"/>
    <mergeCell ref="F40:H40"/>
    <mergeCell ref="F8:H8"/>
    <mergeCell ref="F41:H41"/>
    <mergeCell ref="F43:H43"/>
    <mergeCell ref="F42:H42"/>
    <mergeCell ref="F13:H13"/>
    <mergeCell ref="F14:H14"/>
    <mergeCell ref="F19:H19"/>
    <mergeCell ref="F28:H28"/>
    <mergeCell ref="F9:H9"/>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55 F34">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EDUCACIÓN FÍSICA  (EF)</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VALLADOLID</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2" t="s">
        <v>573</v>
      </c>
      <c r="G7" s="2012"/>
      <c r="H7" s="2012"/>
      <c r="I7" s="2012"/>
      <c r="J7" s="2012"/>
      <c r="K7" s="2012"/>
      <c r="L7" s="2012"/>
      <c r="M7" s="2012"/>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3"/>
      <c r="G9" s="2013"/>
      <c r="H9" s="2013"/>
      <c r="I9" s="2013"/>
      <c r="J9" s="2013"/>
      <c r="K9" s="2013"/>
      <c r="L9" s="2013"/>
      <c r="M9" s="2013"/>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6"/>
      <c r="G10" s="2016"/>
      <c r="H10" s="2016"/>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6"/>
      <c r="G11" s="2016"/>
      <c r="H11" s="2016"/>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6"/>
      <c r="G12" s="2016"/>
      <c r="H12" s="2016"/>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7" t="s">
        <v>357</v>
      </c>
      <c r="G14" s="2017"/>
      <c r="H14" s="2017"/>
      <c r="I14" s="2017"/>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EF__151</v>
      </c>
      <c r="B18" s="1527"/>
      <c r="C18" s="1528" t="str">
        <f>IF(G18&lt;&gt;"","SÍ","")</f>
        <v/>
      </c>
      <c r="D18" s="1063" t="str">
        <f>IF(G18&lt;&gt;"",1,"")</f>
        <v/>
      </c>
      <c r="E18" s="1202">
        <v>151</v>
      </c>
      <c r="F18" s="742"/>
      <c r="G18" s="550"/>
      <c r="H18" s="1739"/>
      <c r="I18" s="548"/>
      <c r="J18" s="743"/>
      <c r="K18" s="744"/>
      <c r="L18" s="745"/>
      <c r="M18" s="1811"/>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EF__152</v>
      </c>
      <c r="B19" s="1527"/>
      <c r="C19" s="1528" t="str">
        <f>IF(G19&lt;&gt;"","SÍ","")</f>
        <v/>
      </c>
      <c r="D19" s="1063" t="str">
        <f t="shared" ref="D19:D27" si="0">IF(G19&lt;&gt;"",1,"")</f>
        <v/>
      </c>
      <c r="E19" s="1202">
        <v>152</v>
      </c>
      <c r="F19" s="742"/>
      <c r="G19" s="550"/>
      <c r="H19" s="1739"/>
      <c r="I19" s="548"/>
      <c r="J19" s="743"/>
      <c r="K19" s="746"/>
      <c r="L19" s="745"/>
      <c r="M19" s="1811"/>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EF__153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EF__154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EF__155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EF__156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EF__157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EF__158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EF__159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EF__160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VALLADOLID,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4" t="str">
        <f>PRESIDENTE</f>
        <v/>
      </c>
      <c r="I35" s="2015"/>
      <c r="J35" s="51"/>
      <c r="M35" s="2014"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4"/>
      <c r="I36" s="2015"/>
      <c r="J36" s="51"/>
      <c r="K36" s="175"/>
      <c r="L36" s="175"/>
      <c r="M36" s="2014"/>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2016-06-16T13:57:15Z</dcterms:modified>
</cp:coreProperties>
</file>